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ft\Dropbox\DG\INFORMATEUR\"/>
    </mc:Choice>
  </mc:AlternateContent>
  <xr:revisionPtr revIDLastSave="0" documentId="13_ncr:1_{C65CFB0F-9C5C-49E1-9266-86C69C0517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seil" sheetId="2" r:id="rId1"/>
    <sheet name="Collège" sheetId="3" r:id="rId2"/>
    <sheet name="CommissionFinances" sheetId="4" r:id="rId3"/>
    <sheet name="CommissionTravaux" sheetId="5" r:id="rId4"/>
    <sheet name="Rémunérations totales" sheetId="6" r:id="rId5"/>
  </sheets>
  <definedNames>
    <definedName name="OLE_LINK16" localSheetId="2">CommissionFinances!#REF!</definedName>
    <definedName name="OLE_LINK4" localSheetId="2">CommissionFinances!#REF!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5" l="1"/>
  <c r="C21" i="6"/>
  <c r="G21" i="6" s="1"/>
  <c r="C14" i="6"/>
  <c r="C18" i="6"/>
  <c r="C10" i="6"/>
  <c r="C5" i="6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2" i="6"/>
  <c r="G23" i="6"/>
  <c r="G24" i="6"/>
  <c r="G2" i="6"/>
  <c r="N8" i="2"/>
  <c r="N7" i="2"/>
  <c r="O8" i="2"/>
  <c r="O7" i="2"/>
  <c r="O24" i="2"/>
  <c r="N24" i="2"/>
  <c r="O23" i="2"/>
  <c r="N23" i="2"/>
  <c r="O22" i="2"/>
  <c r="N22" i="2"/>
  <c r="O21" i="2"/>
  <c r="N21" i="2"/>
  <c r="O19" i="2"/>
  <c r="N19" i="2"/>
  <c r="O18" i="2"/>
  <c r="N18" i="2"/>
  <c r="O17" i="2"/>
  <c r="N17" i="2"/>
  <c r="O16" i="2"/>
  <c r="N16" i="2"/>
  <c r="O15" i="2"/>
  <c r="N15" i="2"/>
  <c r="O14" i="2"/>
  <c r="N14" i="2"/>
  <c r="O13" i="2"/>
  <c r="N13" i="2"/>
  <c r="O12" i="2"/>
  <c r="N12" i="2"/>
  <c r="O11" i="2"/>
  <c r="N11" i="2"/>
  <c r="O10" i="2"/>
  <c r="N10" i="2"/>
  <c r="O9" i="2"/>
  <c r="N9" i="2"/>
  <c r="O6" i="2"/>
  <c r="N6" i="2"/>
  <c r="O5" i="2"/>
  <c r="N5" i="2"/>
  <c r="O4" i="2"/>
  <c r="N4" i="2"/>
  <c r="O3" i="2"/>
  <c r="N3" i="2"/>
  <c r="P4" i="2"/>
  <c r="Q4" i="2" s="1"/>
  <c r="P5" i="2"/>
  <c r="Q5" i="2" s="1"/>
  <c r="P6" i="2"/>
  <c r="P7" i="2"/>
  <c r="Q7" i="2" s="1"/>
  <c r="P8" i="2"/>
  <c r="Q8" i="2" s="1"/>
  <c r="P9" i="2"/>
  <c r="Q9" i="2" s="1"/>
  <c r="P10" i="2"/>
  <c r="Q10" i="2" s="1"/>
  <c r="P11" i="2"/>
  <c r="P12" i="2"/>
  <c r="Q12" i="2" s="1"/>
  <c r="P13" i="2"/>
  <c r="Q13" i="2" s="1"/>
  <c r="P14" i="2"/>
  <c r="Q14" i="2" s="1"/>
  <c r="P15" i="2"/>
  <c r="P16" i="2"/>
  <c r="Q16" i="2" s="1"/>
  <c r="P17" i="2"/>
  <c r="Q17" i="2" s="1"/>
  <c r="P18" i="2"/>
  <c r="Q18" i="2" s="1"/>
  <c r="P19" i="2"/>
  <c r="P20" i="2"/>
  <c r="Q20" i="2" s="1"/>
  <c r="P21" i="2"/>
  <c r="Q21" i="2" s="1"/>
  <c r="P22" i="2"/>
  <c r="P23" i="2"/>
  <c r="Q23" i="2" s="1"/>
  <c r="P24" i="2"/>
  <c r="Q24" i="2" s="1"/>
  <c r="P25" i="2"/>
  <c r="Q25" i="2" s="1"/>
  <c r="P3" i="2"/>
  <c r="G3" i="5"/>
  <c r="H3" i="5" s="1"/>
  <c r="G4" i="5"/>
  <c r="G6" i="5"/>
  <c r="H6" i="5" s="1"/>
  <c r="G7" i="5"/>
  <c r="G8" i="5"/>
  <c r="H8" i="5" s="1"/>
  <c r="G9" i="5"/>
  <c r="H9" i="5" s="1"/>
  <c r="G11" i="5"/>
  <c r="H11" i="5" s="1"/>
  <c r="G12" i="5"/>
  <c r="H12" i="5" s="1"/>
  <c r="G13" i="5"/>
  <c r="G14" i="5"/>
  <c r="H14" i="5" s="1"/>
  <c r="G15" i="5"/>
  <c r="H15" i="5" s="1"/>
  <c r="G5" i="5"/>
  <c r="H5" i="5" s="1"/>
  <c r="G2" i="5"/>
  <c r="H2" i="5" s="1"/>
  <c r="O25" i="2"/>
  <c r="N25" i="2"/>
  <c r="G4" i="4"/>
  <c r="H4" i="4" s="1"/>
  <c r="N20" i="2"/>
  <c r="O20" i="2"/>
  <c r="A20" i="3"/>
  <c r="A21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7" i="3" s="1"/>
  <c r="A38" i="3" s="1"/>
  <c r="A39" i="3" s="1"/>
  <c r="A40" i="3" s="1"/>
  <c r="A41" i="3" s="1"/>
  <c r="A43" i="3" s="1"/>
  <c r="A44" i="3" s="1"/>
  <c r="A45" i="3" s="1"/>
  <c r="A46" i="3" s="1"/>
  <c r="A49" i="3" s="1"/>
  <c r="A50" i="3" s="1"/>
  <c r="A52" i="3" s="1"/>
  <c r="A53" i="3" s="1"/>
  <c r="A54" i="3" s="1"/>
  <c r="A7" i="3"/>
  <c r="A8" i="3" s="1"/>
  <c r="A9" i="3" s="1"/>
  <c r="A12" i="3" s="1"/>
  <c r="A13" i="3" s="1"/>
  <c r="A15" i="3" s="1"/>
  <c r="A16" i="3" s="1"/>
  <c r="A17" i="3" s="1"/>
  <c r="H2" i="3"/>
  <c r="I2" i="3"/>
  <c r="G3" i="4"/>
  <c r="G5" i="4"/>
  <c r="H5" i="4" s="1"/>
  <c r="G6" i="4"/>
  <c r="H6" i="4" s="1"/>
  <c r="G7" i="4"/>
  <c r="G8" i="4"/>
  <c r="H8" i="4" s="1"/>
  <c r="G9" i="4"/>
  <c r="G10" i="4"/>
  <c r="H10" i="4" s="1"/>
  <c r="G11" i="4"/>
  <c r="H11" i="4" s="1"/>
  <c r="G12" i="4"/>
  <c r="G13" i="4"/>
  <c r="H13" i="4" s="1"/>
  <c r="G14" i="4"/>
  <c r="H14" i="4" s="1"/>
  <c r="G2" i="4"/>
  <c r="H2" i="4" s="1"/>
  <c r="C2" i="3" l="1"/>
  <c r="D2" i="3"/>
  <c r="E2" i="3"/>
  <c r="F2" i="3"/>
  <c r="G2" i="3"/>
  <c r="C3" i="3"/>
  <c r="D3" i="3"/>
  <c r="E3" i="3"/>
  <c r="F3" i="3"/>
  <c r="G3" i="3"/>
  <c r="H3" i="3"/>
  <c r="B3" i="3" l="1"/>
  <c r="B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François TASQUIN</author>
  </authors>
  <commentList>
    <comment ref="C1" authorId="0" shapeId="0" xr:uid="{64945134-6DDE-4FB5-AC60-EC82280E53D2}">
      <text>
        <r>
          <rPr>
            <sz val="9"/>
            <color indexed="81"/>
            <rFont val="Tahoma"/>
            <family val="2"/>
          </rPr>
          <t>payé CE 25/05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" authorId="0" shapeId="0" xr:uid="{C0AC2550-2593-4820-8E52-D2126911B8BD}">
      <text>
        <r>
          <rPr>
            <sz val="9"/>
            <color indexed="81"/>
            <rFont val="Tahoma"/>
            <family val="2"/>
          </rPr>
          <t>payé CE 01/06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<sst xmlns="http://schemas.openxmlformats.org/spreadsheetml/2006/main" count="1007" uniqueCount="68">
  <si>
    <t>présent</t>
  </si>
  <si>
    <t>absent</t>
  </si>
  <si>
    <t>% absence</t>
  </si>
  <si>
    <t>Nicolas</t>
  </si>
  <si>
    <t>TEFNIN</t>
  </si>
  <si>
    <t>Paul</t>
  </si>
  <si>
    <t>MATHY</t>
  </si>
  <si>
    <t>Yves</t>
  </si>
  <si>
    <t>LIBERT</t>
  </si>
  <si>
    <t>Wee Min</t>
  </si>
  <si>
    <t>KUO</t>
  </si>
  <si>
    <t>Bernard</t>
  </si>
  <si>
    <t>JURION</t>
  </si>
  <si>
    <t>Laurent</t>
  </si>
  <si>
    <t>JANSSEN</t>
  </si>
  <si>
    <t>Françoise</t>
  </si>
  <si>
    <t>GUYOT</t>
  </si>
  <si>
    <t>Frank</t>
  </si>
  <si>
    <t>GAZZARD</t>
  </si>
  <si>
    <t>Charles</t>
  </si>
  <si>
    <t>GARDIER</t>
  </si>
  <si>
    <t>Sophie</t>
  </si>
  <si>
    <t>DELETTRE</t>
  </si>
  <si>
    <t>Claude</t>
  </si>
  <si>
    <t>BROUET</t>
  </si>
  <si>
    <t>Francis</t>
  </si>
  <si>
    <t>BASTIN</t>
  </si>
  <si>
    <t>% présence</t>
  </si>
  <si>
    <t>Sophie 
DELETTRE</t>
  </si>
  <si>
    <t>Paul 
MATHY</t>
  </si>
  <si>
    <t>Francis 
BASTIN</t>
  </si>
  <si>
    <t>-</t>
  </si>
  <si>
    <t>FAGARD</t>
  </si>
  <si>
    <t>Arnaud</t>
  </si>
  <si>
    <t>WEBER</t>
  </si>
  <si>
    <t>MORDAN</t>
  </si>
  <si>
    <t>HOURLAY</t>
  </si>
  <si>
    <t>Philippe</t>
  </si>
  <si>
    <t>BRUCK</t>
  </si>
  <si>
    <t>Gilles</t>
  </si>
  <si>
    <t>FORTHOMME</t>
  </si>
  <si>
    <t>Marie-Paule</t>
  </si>
  <si>
    <t>FREDERIC</t>
  </si>
  <si>
    <t>Yoann</t>
  </si>
  <si>
    <t>GUYOT-STEVENS</t>
  </si>
  <si>
    <t>Charlotte</t>
  </si>
  <si>
    <t>Wee Min 
KUO</t>
  </si>
  <si>
    <t>Yoann
FREDERIC</t>
  </si>
  <si>
    <t>Montant perçu</t>
  </si>
  <si>
    <t>LEEMANS</t>
  </si>
  <si>
    <t>Mélissa</t>
  </si>
  <si>
    <t>Nicolas
TEFNIN</t>
  </si>
  <si>
    <t>Béatrice
DELBEUCK</t>
  </si>
  <si>
    <t>Nb séances</t>
  </si>
  <si>
    <t>! Double jeton !</t>
  </si>
  <si>
    <t>DORVAL</t>
  </si>
  <si>
    <t>Fabienne</t>
  </si>
  <si>
    <t>DOYEN</t>
  </si>
  <si>
    <t>Ginette</t>
  </si>
  <si>
    <t>Visio</t>
  </si>
  <si>
    <t>Présentiel</t>
  </si>
  <si>
    <t>Nb 
séances</t>
  </si>
  <si>
    <t>Charlotte
GUYOT-
STEVENS</t>
  </si>
  <si>
    <t>Conseil communal</t>
  </si>
  <si>
    <t>Comm. Finances</t>
  </si>
  <si>
    <t>Comm. Travaux</t>
  </si>
  <si>
    <t>Traitement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</si>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</sst>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sz val="10"/>
      <color rgb="FF00B050"/>
      <name val="Times New Roman"/>
      <family val="1"/>
    </font>
    <font>
      <sz val="12"/>
      <color theme="1"/>
      <name val="Arial"/>
      <family val="2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164" fontId="2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/>
    <xf numFmtId="0" fontId="9" fillId="0" borderId="1" xfId="0" applyFont="1" applyBorder="1"/>
    <xf numFmtId="0" fontId="9" fillId="0" borderId="0" xfId="0" applyFont="1"/>
    <xf numFmtId="0" fontId="3" fillId="0" borderId="4" xfId="0" applyFont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Border="1"/>
    <xf numFmtId="164" fontId="2" fillId="0" borderId="1" xfId="0" applyNumberFormat="1" applyFont="1" applyFill="1" applyBorder="1"/>
    <xf numFmtId="164" fontId="2" fillId="0" borderId="1" xfId="0" applyNumberFormat="1" applyFont="1" applyBorder="1"/>
    <xf numFmtId="14" fontId="2" fillId="0" borderId="0" xfId="0" applyNumberFormat="1" applyFont="1" applyBorder="1" applyAlignment="1"/>
    <xf numFmtId="0" fontId="0" fillId="0" borderId="6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L16" sqref="L16"/>
    </sheetView>
  </sheetViews>
  <sheetFormatPr baseColWidth="10" defaultColWidth="11.44140625" defaultRowHeight="13.2" x14ac:dyDescent="0.25"/>
  <cols>
    <col min="1" max="1" width="11.77734375" style="4" bestFit="1" customWidth="1"/>
    <col min="2" max="2" width="8.88671875" style="4" bestFit="1" customWidth="1"/>
    <col min="3" max="9" width="6.5546875" style="4" bestFit="1" customWidth="1"/>
    <col min="10" max="12" width="7.21875" style="4" bestFit="1" customWidth="1"/>
    <col min="13" max="13" width="6.5546875" style="4" bestFit="1" customWidth="1"/>
    <col min="14" max="14" width="8.5546875" style="9" bestFit="1" customWidth="1"/>
    <col min="15" max="15" width="8" style="9" bestFit="1" customWidth="1"/>
    <col min="16" max="16" width="6" style="9" bestFit="1" customWidth="1"/>
    <col min="17" max="17" width="10.33203125" style="9" bestFit="1" customWidth="1"/>
    <col min="18" max="18" width="10" style="4" bestFit="1" customWidth="1"/>
    <col min="19" max="16384" width="11.44140625" style="4"/>
  </cols>
  <sheetData>
    <row r="1" spans="1:18" s="35" customFormat="1" ht="24" x14ac:dyDescent="0.3">
      <c r="A1" s="44"/>
      <c r="B1" s="45"/>
      <c r="C1" s="34">
        <v>44217</v>
      </c>
      <c r="D1" s="34">
        <v>44252</v>
      </c>
      <c r="E1" s="34">
        <v>44280</v>
      </c>
      <c r="F1" s="34">
        <v>44315</v>
      </c>
      <c r="G1" s="34">
        <v>44328</v>
      </c>
      <c r="H1" s="34">
        <v>44343</v>
      </c>
      <c r="I1" s="34">
        <v>44371</v>
      </c>
      <c r="J1" s="34">
        <v>44448</v>
      </c>
      <c r="K1" s="34">
        <v>44483</v>
      </c>
      <c r="L1" s="34">
        <v>44517</v>
      </c>
      <c r="M1" s="34">
        <v>44546</v>
      </c>
      <c r="N1" s="15" t="s">
        <v>27</v>
      </c>
      <c r="O1" s="15" t="s">
        <v>2</v>
      </c>
      <c r="P1" s="16" t="s">
        <v>61</v>
      </c>
      <c r="Q1" s="15" t="s">
        <v>48</v>
      </c>
    </row>
    <row r="2" spans="1:18" s="13" customFormat="1" ht="12" x14ac:dyDescent="0.25">
      <c r="A2" s="46"/>
      <c r="B2" s="47"/>
      <c r="C2" s="10" t="s">
        <v>59</v>
      </c>
      <c r="D2" s="10" t="s">
        <v>59</v>
      </c>
      <c r="E2" s="10" t="s">
        <v>59</v>
      </c>
      <c r="F2" s="10" t="s">
        <v>59</v>
      </c>
      <c r="G2" s="10" t="s">
        <v>59</v>
      </c>
      <c r="H2" s="10" t="s">
        <v>59</v>
      </c>
      <c r="I2" s="10" t="s">
        <v>59</v>
      </c>
      <c r="J2" s="10" t="s">
        <v>60</v>
      </c>
      <c r="K2" s="10" t="s">
        <v>60</v>
      </c>
      <c r="L2" s="10" t="s">
        <v>60</v>
      </c>
      <c r="M2" s="10" t="s">
        <v>59</v>
      </c>
      <c r="N2" s="48"/>
      <c r="O2" s="49"/>
      <c r="P2" s="49"/>
      <c r="Q2" s="49"/>
    </row>
    <row r="3" spans="1:18" x14ac:dyDescent="0.25">
      <c r="A3" s="5" t="s">
        <v>26</v>
      </c>
      <c r="B3" s="5" t="s">
        <v>25</v>
      </c>
      <c r="C3" s="6" t="s">
        <v>0</v>
      </c>
      <c r="D3" s="6" t="s">
        <v>0</v>
      </c>
      <c r="E3" s="6" t="s">
        <v>0</v>
      </c>
      <c r="F3" s="6" t="s">
        <v>0</v>
      </c>
      <c r="G3" s="6" t="s">
        <v>0</v>
      </c>
      <c r="H3" s="6" t="s">
        <v>0</v>
      </c>
      <c r="I3" s="6" t="s">
        <v>0</v>
      </c>
      <c r="J3" s="6" t="s">
        <v>0</v>
      </c>
      <c r="K3" s="6" t="s">
        <v>0</v>
      </c>
      <c r="L3" s="6" t="s">
        <v>0</v>
      </c>
      <c r="M3" s="6" t="s">
        <v>0</v>
      </c>
      <c r="N3" s="7">
        <f>COUNTIF(C3:M3,"présent")/11*100</f>
        <v>100</v>
      </c>
      <c r="O3" s="7">
        <f>COUNTIF(C3:M3,"absent")/11*100</f>
        <v>0</v>
      </c>
      <c r="P3" s="3">
        <f>COUNTIF(C3:M3,"présent")</f>
        <v>11</v>
      </c>
      <c r="Q3" s="3" t="s">
        <v>31</v>
      </c>
    </row>
    <row r="4" spans="1:18" x14ac:dyDescent="0.25">
      <c r="A4" s="8" t="s">
        <v>24</v>
      </c>
      <c r="B4" s="8" t="s">
        <v>23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6" t="s">
        <v>0</v>
      </c>
      <c r="K4" s="6" t="s">
        <v>0</v>
      </c>
      <c r="L4" s="6" t="s">
        <v>0</v>
      </c>
      <c r="M4" s="6" t="s">
        <v>0</v>
      </c>
      <c r="N4" s="7">
        <f t="shared" ref="N4:N6" si="0">COUNTIF(C4:M4,"présent")/11*100</f>
        <v>100</v>
      </c>
      <c r="O4" s="7">
        <f t="shared" ref="O4:O6" si="1">COUNTIF(C4:M4,"absent")/11*100</f>
        <v>0</v>
      </c>
      <c r="P4" s="3">
        <f t="shared" ref="P4:P25" si="2">COUNTIF(C4:M4,"présent")</f>
        <v>11</v>
      </c>
      <c r="Q4" s="30">
        <f>P4*99.49</f>
        <v>1094.3899999999999</v>
      </c>
    </row>
    <row r="5" spans="1:18" x14ac:dyDescent="0.25">
      <c r="A5" s="8" t="s">
        <v>38</v>
      </c>
      <c r="B5" s="8" t="s">
        <v>39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7">
        <f t="shared" si="0"/>
        <v>100</v>
      </c>
      <c r="O5" s="7">
        <f t="shared" si="1"/>
        <v>0</v>
      </c>
      <c r="P5" s="3">
        <f t="shared" si="2"/>
        <v>11</v>
      </c>
      <c r="Q5" s="30">
        <f>P5*2*99.49</f>
        <v>2188.7799999999997</v>
      </c>
      <c r="R5" s="38" t="s">
        <v>54</v>
      </c>
    </row>
    <row r="6" spans="1:18" x14ac:dyDescent="0.25">
      <c r="A6" s="5" t="s">
        <v>22</v>
      </c>
      <c r="B6" s="5" t="s">
        <v>21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1</v>
      </c>
      <c r="J6" s="6" t="s">
        <v>0</v>
      </c>
      <c r="K6" s="6" t="s">
        <v>0</v>
      </c>
      <c r="L6" s="6" t="s">
        <v>0</v>
      </c>
      <c r="M6" s="6" t="s">
        <v>0</v>
      </c>
      <c r="N6" s="7">
        <f t="shared" si="0"/>
        <v>90.909090909090907</v>
      </c>
      <c r="O6" s="7">
        <f t="shared" si="1"/>
        <v>9.0909090909090917</v>
      </c>
      <c r="P6" s="3">
        <f t="shared" si="2"/>
        <v>10</v>
      </c>
      <c r="Q6" s="30" t="s">
        <v>31</v>
      </c>
    </row>
    <row r="7" spans="1:18" x14ac:dyDescent="0.25">
      <c r="A7" s="5" t="s">
        <v>55</v>
      </c>
      <c r="B7" s="5" t="s">
        <v>56</v>
      </c>
      <c r="C7" s="6" t="s">
        <v>31</v>
      </c>
      <c r="D7" s="6" t="s">
        <v>31</v>
      </c>
      <c r="E7" s="6" t="s">
        <v>31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7">
        <f>COUNTIF(C7:M7,"présent")/8*100</f>
        <v>100</v>
      </c>
      <c r="O7" s="7">
        <f t="shared" ref="O7:O8" si="3">COUNTIF(C7:M7,"absent")/11*100</f>
        <v>0</v>
      </c>
      <c r="P7" s="3">
        <f t="shared" si="2"/>
        <v>8</v>
      </c>
      <c r="Q7" s="30">
        <f>P7*99.49</f>
        <v>795.92</v>
      </c>
    </row>
    <row r="8" spans="1:18" x14ac:dyDescent="0.25">
      <c r="A8" s="5" t="s">
        <v>57</v>
      </c>
      <c r="B8" s="5" t="s">
        <v>58</v>
      </c>
      <c r="C8" s="6" t="s">
        <v>31</v>
      </c>
      <c r="D8" s="6" t="s">
        <v>31</v>
      </c>
      <c r="E8" s="6" t="s">
        <v>31</v>
      </c>
      <c r="F8" s="6" t="s">
        <v>31</v>
      </c>
      <c r="G8" s="6" t="s">
        <v>31</v>
      </c>
      <c r="H8" s="6" t="s">
        <v>31</v>
      </c>
      <c r="I8" s="6" t="s">
        <v>31</v>
      </c>
      <c r="J8" s="6" t="s">
        <v>0</v>
      </c>
      <c r="K8" s="6" t="s">
        <v>0</v>
      </c>
      <c r="L8" s="6" t="s">
        <v>0</v>
      </c>
      <c r="M8" s="6" t="s">
        <v>0</v>
      </c>
      <c r="N8" s="7">
        <f>COUNTIF(C8:M8,"présent")/4*100</f>
        <v>100</v>
      </c>
      <c r="O8" s="7">
        <f t="shared" si="3"/>
        <v>0</v>
      </c>
      <c r="P8" s="3">
        <f t="shared" si="2"/>
        <v>4</v>
      </c>
      <c r="Q8" s="30">
        <f>P8*99.49</f>
        <v>397.96</v>
      </c>
    </row>
    <row r="9" spans="1:18" x14ac:dyDescent="0.25">
      <c r="A9" s="8" t="s">
        <v>32</v>
      </c>
      <c r="B9" s="8" t="s">
        <v>33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7">
        <f t="shared" ref="N9:N19" si="4">COUNTIF(C9:M9,"présent")/11*100</f>
        <v>100</v>
      </c>
      <c r="O9" s="7">
        <f t="shared" ref="O9:O19" si="5">COUNTIF(C9:M9,"absent")/11*100</f>
        <v>0</v>
      </c>
      <c r="P9" s="3">
        <f t="shared" si="2"/>
        <v>11</v>
      </c>
      <c r="Q9" s="30">
        <f>P9*99.49</f>
        <v>1094.3899999999999</v>
      </c>
    </row>
    <row r="10" spans="1:18" x14ac:dyDescent="0.25">
      <c r="A10" s="36" t="s">
        <v>40</v>
      </c>
      <c r="B10" s="36" t="s">
        <v>41</v>
      </c>
      <c r="C10" s="6" t="s">
        <v>0</v>
      </c>
      <c r="D10" s="6" t="s">
        <v>1</v>
      </c>
      <c r="E10" s="6" t="s">
        <v>1</v>
      </c>
      <c r="F10" s="6" t="s">
        <v>1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1</v>
      </c>
      <c r="L10" s="6" t="s">
        <v>0</v>
      </c>
      <c r="M10" s="6" t="s">
        <v>0</v>
      </c>
      <c r="N10" s="7">
        <f t="shared" si="4"/>
        <v>63.636363636363633</v>
      </c>
      <c r="O10" s="7">
        <f t="shared" si="5"/>
        <v>36.363636363636367</v>
      </c>
      <c r="P10" s="3">
        <f t="shared" si="2"/>
        <v>7</v>
      </c>
      <c r="Q10" s="30">
        <f>P10*99.49</f>
        <v>696.43</v>
      </c>
    </row>
    <row r="11" spans="1:18" x14ac:dyDescent="0.25">
      <c r="A11" s="8" t="s">
        <v>42</v>
      </c>
      <c r="B11" s="8" t="s">
        <v>43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7">
        <f t="shared" si="4"/>
        <v>100</v>
      </c>
      <c r="O11" s="7">
        <f t="shared" si="5"/>
        <v>0</v>
      </c>
      <c r="P11" s="3">
        <f t="shared" si="2"/>
        <v>11</v>
      </c>
      <c r="Q11" s="30" t="s">
        <v>31</v>
      </c>
    </row>
    <row r="12" spans="1:18" x14ac:dyDescent="0.25">
      <c r="A12" s="8" t="s">
        <v>20</v>
      </c>
      <c r="B12" s="8" t="s">
        <v>19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7">
        <f t="shared" si="4"/>
        <v>100</v>
      </c>
      <c r="O12" s="7">
        <f t="shared" si="5"/>
        <v>0</v>
      </c>
      <c r="P12" s="3">
        <f t="shared" si="2"/>
        <v>11</v>
      </c>
      <c r="Q12" s="30">
        <f>P12*99.49</f>
        <v>1094.3899999999999</v>
      </c>
    </row>
    <row r="13" spans="1:18" x14ac:dyDescent="0.25">
      <c r="A13" s="8" t="s">
        <v>18</v>
      </c>
      <c r="B13" s="8" t="s">
        <v>17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7">
        <f t="shared" si="4"/>
        <v>100</v>
      </c>
      <c r="O13" s="7">
        <f t="shared" si="5"/>
        <v>0</v>
      </c>
      <c r="P13" s="3">
        <f t="shared" si="2"/>
        <v>11</v>
      </c>
      <c r="Q13" s="30">
        <f>P13*99.49</f>
        <v>1094.3899999999999</v>
      </c>
    </row>
    <row r="14" spans="1:18" x14ac:dyDescent="0.25">
      <c r="A14" s="8" t="s">
        <v>16</v>
      </c>
      <c r="B14" s="8" t="s">
        <v>15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7">
        <f t="shared" si="4"/>
        <v>100</v>
      </c>
      <c r="O14" s="7">
        <f t="shared" si="5"/>
        <v>0</v>
      </c>
      <c r="P14" s="3">
        <f t="shared" si="2"/>
        <v>11</v>
      </c>
      <c r="Q14" s="30">
        <f>P14*99.49</f>
        <v>1094.3899999999999</v>
      </c>
    </row>
    <row r="15" spans="1:18" x14ac:dyDescent="0.25">
      <c r="A15" s="37" t="s">
        <v>44</v>
      </c>
      <c r="B15" s="8" t="s">
        <v>45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7">
        <f t="shared" si="4"/>
        <v>100</v>
      </c>
      <c r="O15" s="7">
        <f t="shared" si="5"/>
        <v>0</v>
      </c>
      <c r="P15" s="3">
        <f t="shared" si="2"/>
        <v>11</v>
      </c>
      <c r="Q15" s="30" t="s">
        <v>31</v>
      </c>
    </row>
    <row r="16" spans="1:18" x14ac:dyDescent="0.25">
      <c r="A16" s="8" t="s">
        <v>36</v>
      </c>
      <c r="B16" s="8" t="s">
        <v>37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7">
        <f t="shared" si="4"/>
        <v>100</v>
      </c>
      <c r="O16" s="7">
        <f t="shared" si="5"/>
        <v>0</v>
      </c>
      <c r="P16" s="3">
        <f t="shared" si="2"/>
        <v>11</v>
      </c>
      <c r="Q16" s="30">
        <f>P16*99.49</f>
        <v>1094.3899999999999</v>
      </c>
    </row>
    <row r="17" spans="1:17" x14ac:dyDescent="0.25">
      <c r="A17" s="8" t="s">
        <v>14</v>
      </c>
      <c r="B17" s="8" t="s">
        <v>13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7">
        <f t="shared" si="4"/>
        <v>100</v>
      </c>
      <c r="O17" s="7">
        <f t="shared" si="5"/>
        <v>0</v>
      </c>
      <c r="P17" s="3">
        <f t="shared" si="2"/>
        <v>11</v>
      </c>
      <c r="Q17" s="30">
        <f>P17*99.49</f>
        <v>1094.3899999999999</v>
      </c>
    </row>
    <row r="18" spans="1:17" x14ac:dyDescent="0.25">
      <c r="A18" s="8" t="s">
        <v>12</v>
      </c>
      <c r="B18" s="8" t="s">
        <v>11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7">
        <f t="shared" si="4"/>
        <v>100</v>
      </c>
      <c r="O18" s="7">
        <f t="shared" si="5"/>
        <v>0</v>
      </c>
      <c r="P18" s="3">
        <f t="shared" si="2"/>
        <v>11</v>
      </c>
      <c r="Q18" s="30">
        <f>P18*99.49</f>
        <v>1094.3899999999999</v>
      </c>
    </row>
    <row r="19" spans="1:17" x14ac:dyDescent="0.25">
      <c r="A19" s="8" t="s">
        <v>10</v>
      </c>
      <c r="B19" s="8" t="s">
        <v>9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7">
        <f t="shared" si="4"/>
        <v>100</v>
      </c>
      <c r="O19" s="7">
        <f t="shared" si="5"/>
        <v>0</v>
      </c>
      <c r="P19" s="3">
        <f t="shared" si="2"/>
        <v>11</v>
      </c>
      <c r="Q19" s="30" t="s">
        <v>31</v>
      </c>
    </row>
    <row r="20" spans="1:17" x14ac:dyDescent="0.25">
      <c r="A20" s="8" t="s">
        <v>49</v>
      </c>
      <c r="B20" s="8" t="s">
        <v>50</v>
      </c>
      <c r="C20" s="6" t="s">
        <v>0</v>
      </c>
      <c r="D20" s="6" t="s">
        <v>0</v>
      </c>
      <c r="E20" s="6" t="s">
        <v>0</v>
      </c>
      <c r="F20" s="6" t="s">
        <v>31</v>
      </c>
      <c r="G20" s="6" t="s">
        <v>31</v>
      </c>
      <c r="H20" s="6" t="s">
        <v>31</v>
      </c>
      <c r="I20" s="6" t="s">
        <v>31</v>
      </c>
      <c r="J20" s="6" t="s">
        <v>31</v>
      </c>
      <c r="K20" s="6" t="s">
        <v>31</v>
      </c>
      <c r="L20" s="6" t="s">
        <v>31</v>
      </c>
      <c r="M20" s="6" t="s">
        <v>31</v>
      </c>
      <c r="N20" s="7">
        <f t="shared" ref="N20" si="6">COUNTIF(C20:K20,"présent")/3*100</f>
        <v>100</v>
      </c>
      <c r="O20" s="7">
        <f>COUNTIF(C20:K20,"absent")/3*100</f>
        <v>0</v>
      </c>
      <c r="P20" s="3">
        <f t="shared" si="2"/>
        <v>3</v>
      </c>
      <c r="Q20" s="30">
        <f>P20*99.49</f>
        <v>298.46999999999997</v>
      </c>
    </row>
    <row r="21" spans="1:17" x14ac:dyDescent="0.25">
      <c r="A21" s="8" t="s">
        <v>8</v>
      </c>
      <c r="B21" s="8" t="s">
        <v>7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7">
        <f t="shared" ref="N21:N24" si="7">COUNTIF(C21:M21,"présent")/11*100</f>
        <v>100</v>
      </c>
      <c r="O21" s="7">
        <f t="shared" ref="O21:O24" si="8">COUNTIF(C21:M21,"absent")/11*100</f>
        <v>0</v>
      </c>
      <c r="P21" s="3">
        <f t="shared" si="2"/>
        <v>11</v>
      </c>
      <c r="Q21" s="30">
        <f>P21*99.49</f>
        <v>1094.3899999999999</v>
      </c>
    </row>
    <row r="22" spans="1:17" x14ac:dyDescent="0.25">
      <c r="A22" s="5" t="s">
        <v>6</v>
      </c>
      <c r="B22" s="5" t="s">
        <v>5</v>
      </c>
      <c r="C22" s="6" t="s">
        <v>0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7">
        <f t="shared" si="7"/>
        <v>100</v>
      </c>
      <c r="O22" s="7">
        <f t="shared" si="8"/>
        <v>0</v>
      </c>
      <c r="P22" s="3">
        <f t="shared" si="2"/>
        <v>11</v>
      </c>
      <c r="Q22" s="30" t="s">
        <v>31</v>
      </c>
    </row>
    <row r="23" spans="1:17" x14ac:dyDescent="0.25">
      <c r="A23" s="8" t="s">
        <v>35</v>
      </c>
      <c r="B23" s="8" t="s">
        <v>5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7">
        <f t="shared" si="7"/>
        <v>100</v>
      </c>
      <c r="O23" s="7">
        <f t="shared" si="8"/>
        <v>0</v>
      </c>
      <c r="P23" s="3">
        <f t="shared" si="2"/>
        <v>11</v>
      </c>
      <c r="Q23" s="30">
        <f>P23*99.49</f>
        <v>1094.3899999999999</v>
      </c>
    </row>
    <row r="24" spans="1:17" x14ac:dyDescent="0.25">
      <c r="A24" s="8" t="s">
        <v>4</v>
      </c>
      <c r="B24" s="8" t="s">
        <v>3</v>
      </c>
      <c r="C24" s="6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6" t="s">
        <v>0</v>
      </c>
      <c r="N24" s="7">
        <f t="shared" si="7"/>
        <v>100</v>
      </c>
      <c r="O24" s="7">
        <f t="shared" si="8"/>
        <v>0</v>
      </c>
      <c r="P24" s="3">
        <f t="shared" si="2"/>
        <v>11</v>
      </c>
      <c r="Q24" s="30">
        <f>P24*99.49</f>
        <v>1094.3899999999999</v>
      </c>
    </row>
    <row r="25" spans="1:17" x14ac:dyDescent="0.25">
      <c r="A25" s="8" t="s">
        <v>34</v>
      </c>
      <c r="B25" s="8" t="s">
        <v>33</v>
      </c>
      <c r="C25" s="6" t="s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1</v>
      </c>
      <c r="I25" s="6" t="s">
        <v>0</v>
      </c>
      <c r="J25" s="6" t="s">
        <v>31</v>
      </c>
      <c r="K25" s="6" t="s">
        <v>31</v>
      </c>
      <c r="L25" s="6" t="s">
        <v>31</v>
      </c>
      <c r="M25" s="6" t="s">
        <v>31</v>
      </c>
      <c r="N25" s="7">
        <f>COUNTIF(C25:K25,"présent")/7*100</f>
        <v>85.714285714285708</v>
      </c>
      <c r="O25" s="7">
        <f>COUNTIF(C25:K25,"absent")/7*100</f>
        <v>14.285714285714285</v>
      </c>
      <c r="P25" s="3">
        <f t="shared" si="2"/>
        <v>6</v>
      </c>
      <c r="Q25" s="30">
        <f>P25*99.49</f>
        <v>596.93999999999994</v>
      </c>
    </row>
  </sheetData>
  <sortState xmlns:xlrd2="http://schemas.microsoft.com/office/spreadsheetml/2017/richdata2" ref="A3:O25">
    <sortCondition ref="A3:A25"/>
  </sortState>
  <mergeCells count="2">
    <mergeCell ref="A1:B2"/>
    <mergeCell ref="N2:Q2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Header xml:space="preserve">&amp;C&amp;"Times New Roman,Normal"AC Spa - Rapport de rémunération 2021 - Tableau des présences aux séances du Conseil communal&amp;"-,Normal"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2" sqref="F2"/>
    </sheetView>
  </sheetViews>
  <sheetFormatPr baseColWidth="10" defaultColWidth="11.44140625" defaultRowHeight="12" x14ac:dyDescent="0.25"/>
  <cols>
    <col min="1" max="1" width="9.6640625" style="13" customWidth="1"/>
    <col min="2" max="2" width="9.44140625" style="13" bestFit="1" customWidth="1"/>
    <col min="3" max="3" width="7.44140625" style="1" bestFit="1" customWidth="1"/>
    <col min="4" max="5" width="7.33203125" style="13" bestFit="1" customWidth="1"/>
    <col min="6" max="6" width="8" style="1" bestFit="1" customWidth="1"/>
    <col min="7" max="7" width="9" style="1" bestFit="1" customWidth="1"/>
    <col min="8" max="8" width="7.109375" style="1" bestFit="1" customWidth="1"/>
    <col min="9" max="9" width="9.88671875" style="1" bestFit="1" customWidth="1"/>
    <col min="10" max="10" width="4.109375" style="1" bestFit="1" customWidth="1"/>
    <col min="11" max="16384" width="11.44140625" style="1"/>
  </cols>
  <sheetData>
    <row r="1" spans="1:10" s="17" customFormat="1" ht="36" x14ac:dyDescent="0.3">
      <c r="A1" s="39"/>
      <c r="B1" s="16" t="s">
        <v>28</v>
      </c>
      <c r="C1" s="16" t="s">
        <v>46</v>
      </c>
      <c r="D1" s="16" t="s">
        <v>30</v>
      </c>
      <c r="E1" s="16" t="s">
        <v>29</v>
      </c>
      <c r="F1" s="16" t="s">
        <v>62</v>
      </c>
      <c r="G1" s="16" t="s">
        <v>47</v>
      </c>
      <c r="H1" s="16" t="s">
        <v>51</v>
      </c>
      <c r="I1" s="16" t="s">
        <v>52</v>
      </c>
      <c r="J1" s="50"/>
    </row>
    <row r="2" spans="1:10" x14ac:dyDescent="0.25">
      <c r="A2" s="10" t="s">
        <v>27</v>
      </c>
      <c r="B2" s="11">
        <f t="shared" ref="B2:H2" si="0">COUNTIF(B4:B86,"présent")/(COUNTA(B4:B86))*100</f>
        <v>92.452830188679243</v>
      </c>
      <c r="C2" s="11">
        <f t="shared" si="0"/>
        <v>90.566037735849065</v>
      </c>
      <c r="D2" s="11">
        <f t="shared" si="0"/>
        <v>94.339622641509436</v>
      </c>
      <c r="E2" s="11">
        <f t="shared" si="0"/>
        <v>88.679245283018872</v>
      </c>
      <c r="F2" s="11">
        <f t="shared" si="0"/>
        <v>90.566037735849065</v>
      </c>
      <c r="G2" s="11">
        <f t="shared" si="0"/>
        <v>96.226415094339629</v>
      </c>
      <c r="H2" s="11">
        <f t="shared" si="0"/>
        <v>86.79245283018868</v>
      </c>
      <c r="I2" s="11">
        <f>COUNTIF(I5:I86,"présent")/(COUNTA(I5:I86))*100</f>
        <v>0</v>
      </c>
      <c r="J2" s="51"/>
    </row>
    <row r="3" spans="1:10" x14ac:dyDescent="0.25">
      <c r="A3" s="10" t="s">
        <v>2</v>
      </c>
      <c r="B3" s="11">
        <f t="shared" ref="B3:H3" si="1">COUNTIF(B4:B88,"absent")/(COUNTA(B4:B88))*100</f>
        <v>7.5471698113207548</v>
      </c>
      <c r="C3" s="11">
        <f t="shared" si="1"/>
        <v>9.433962264150944</v>
      </c>
      <c r="D3" s="11">
        <f t="shared" si="1"/>
        <v>5.6603773584905666</v>
      </c>
      <c r="E3" s="11">
        <f t="shared" si="1"/>
        <v>11.320754716981133</v>
      </c>
      <c r="F3" s="11">
        <f t="shared" si="1"/>
        <v>9.433962264150944</v>
      </c>
      <c r="G3" s="11">
        <f t="shared" si="1"/>
        <v>3.7735849056603774</v>
      </c>
      <c r="H3" s="11">
        <f t="shared" si="1"/>
        <v>13.20754716981132</v>
      </c>
      <c r="I3" s="11">
        <v>100</v>
      </c>
      <c r="J3" s="52"/>
    </row>
    <row r="4" spans="1:10" x14ac:dyDescent="0.25">
      <c r="A4" s="12">
        <v>44201</v>
      </c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31</v>
      </c>
      <c r="J4" s="14" t="s">
        <v>59</v>
      </c>
    </row>
    <row r="5" spans="1:10" x14ac:dyDescent="0.25">
      <c r="A5" s="12">
        <v>44210</v>
      </c>
      <c r="B5" s="14" t="s">
        <v>0</v>
      </c>
      <c r="C5" s="14" t="s">
        <v>0</v>
      </c>
      <c r="D5" s="14" t="s">
        <v>0</v>
      </c>
      <c r="E5" s="14" t="s">
        <v>0</v>
      </c>
      <c r="F5" s="14" t="s">
        <v>0</v>
      </c>
      <c r="G5" s="14" t="s">
        <v>0</v>
      </c>
      <c r="H5" s="14" t="s">
        <v>0</v>
      </c>
      <c r="I5" s="14" t="s">
        <v>31</v>
      </c>
      <c r="J5" s="14" t="s">
        <v>59</v>
      </c>
    </row>
    <row r="6" spans="1:10" x14ac:dyDescent="0.25">
      <c r="A6" s="12">
        <v>44215</v>
      </c>
      <c r="B6" s="14" t="s">
        <v>0</v>
      </c>
      <c r="C6" s="14" t="s">
        <v>0</v>
      </c>
      <c r="D6" s="14" t="s">
        <v>0</v>
      </c>
      <c r="E6" s="14" t="s">
        <v>0</v>
      </c>
      <c r="F6" s="14" t="s">
        <v>0</v>
      </c>
      <c r="G6" s="14" t="s">
        <v>0</v>
      </c>
      <c r="H6" s="14" t="s">
        <v>0</v>
      </c>
      <c r="I6" s="14" t="s">
        <v>31</v>
      </c>
      <c r="J6" s="14" t="s">
        <v>59</v>
      </c>
    </row>
    <row r="7" spans="1:10" x14ac:dyDescent="0.25">
      <c r="A7" s="12">
        <f>A6+7</f>
        <v>44222</v>
      </c>
      <c r="B7" s="14" t="s">
        <v>1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31</v>
      </c>
      <c r="J7" s="14" t="s">
        <v>59</v>
      </c>
    </row>
    <row r="8" spans="1:10" x14ac:dyDescent="0.25">
      <c r="A8" s="12">
        <f t="shared" ref="A8:A17" si="2">A7+7</f>
        <v>44229</v>
      </c>
      <c r="B8" s="14" t="s">
        <v>0</v>
      </c>
      <c r="C8" s="14" t="s">
        <v>0</v>
      </c>
      <c r="D8" s="14" t="s">
        <v>0</v>
      </c>
      <c r="E8" s="14" t="s">
        <v>0</v>
      </c>
      <c r="F8" s="14" t="s">
        <v>0</v>
      </c>
      <c r="G8" s="14" t="s">
        <v>0</v>
      </c>
      <c r="H8" s="14" t="s">
        <v>0</v>
      </c>
      <c r="I8" s="14" t="s">
        <v>31</v>
      </c>
      <c r="J8" s="14" t="s">
        <v>59</v>
      </c>
    </row>
    <row r="9" spans="1:10" x14ac:dyDescent="0.25">
      <c r="A9" s="12">
        <f t="shared" si="2"/>
        <v>44236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31</v>
      </c>
      <c r="J9" s="14" t="s">
        <v>59</v>
      </c>
    </row>
    <row r="10" spans="1:10" x14ac:dyDescent="0.25">
      <c r="A10" s="12">
        <v>44239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31</v>
      </c>
      <c r="J10" s="14" t="s">
        <v>59</v>
      </c>
    </row>
    <row r="11" spans="1:10" x14ac:dyDescent="0.25">
      <c r="A11" s="12">
        <v>44250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31</v>
      </c>
      <c r="J11" s="14" t="s">
        <v>59</v>
      </c>
    </row>
    <row r="12" spans="1:10" x14ac:dyDescent="0.25">
      <c r="A12" s="12">
        <f t="shared" si="2"/>
        <v>44257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31</v>
      </c>
      <c r="J12" s="14" t="s">
        <v>59</v>
      </c>
    </row>
    <row r="13" spans="1:10" x14ac:dyDescent="0.25">
      <c r="A13" s="12">
        <f t="shared" si="2"/>
        <v>44264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31</v>
      </c>
      <c r="J13" s="14" t="s">
        <v>59</v>
      </c>
    </row>
    <row r="14" spans="1:10" x14ac:dyDescent="0.25">
      <c r="A14" s="31">
        <v>44265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31</v>
      </c>
      <c r="J14" s="14" t="s">
        <v>59</v>
      </c>
    </row>
    <row r="15" spans="1:10" x14ac:dyDescent="0.25">
      <c r="A15" s="12">
        <f>A13+7</f>
        <v>44271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31</v>
      </c>
      <c r="J15" s="14" t="s">
        <v>59</v>
      </c>
    </row>
    <row r="16" spans="1:10" x14ac:dyDescent="0.25">
      <c r="A16" s="12">
        <f t="shared" si="2"/>
        <v>44278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31</v>
      </c>
      <c r="J16" s="14"/>
    </row>
    <row r="17" spans="1:10" x14ac:dyDescent="0.25">
      <c r="A17" s="12">
        <f t="shared" si="2"/>
        <v>44285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31</v>
      </c>
      <c r="J17" s="14" t="s">
        <v>59</v>
      </c>
    </row>
    <row r="18" spans="1:10" x14ac:dyDescent="0.25">
      <c r="A18" s="12">
        <v>44298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31</v>
      </c>
      <c r="J18" s="14" t="s">
        <v>59</v>
      </c>
    </row>
    <row r="19" spans="1:10" x14ac:dyDescent="0.25">
      <c r="A19" s="12">
        <v>44306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31</v>
      </c>
      <c r="J19" s="14" t="s">
        <v>59</v>
      </c>
    </row>
    <row r="20" spans="1:10" x14ac:dyDescent="0.25">
      <c r="A20" s="12">
        <f>A19+7</f>
        <v>44313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31</v>
      </c>
      <c r="J20" s="14"/>
    </row>
    <row r="21" spans="1:10" x14ac:dyDescent="0.25">
      <c r="A21" s="12">
        <f t="shared" ref="A21:A54" si="3">A20+7</f>
        <v>44320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31</v>
      </c>
      <c r="J21" s="14"/>
    </row>
    <row r="22" spans="1:10" x14ac:dyDescent="0.25">
      <c r="A22" s="31">
        <v>44322</v>
      </c>
      <c r="B22" s="14" t="s">
        <v>0</v>
      </c>
      <c r="C22" s="14" t="s">
        <v>1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1</v>
      </c>
      <c r="I22" s="14" t="s">
        <v>31</v>
      </c>
      <c r="J22" s="14" t="s">
        <v>59</v>
      </c>
    </row>
    <row r="23" spans="1:10" x14ac:dyDescent="0.25">
      <c r="A23" s="12">
        <f>A21+7</f>
        <v>44327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31</v>
      </c>
      <c r="J23" s="14"/>
    </row>
    <row r="24" spans="1:10" x14ac:dyDescent="0.25">
      <c r="A24" s="12">
        <f t="shared" si="3"/>
        <v>44334</v>
      </c>
      <c r="B24" s="14" t="s">
        <v>0</v>
      </c>
      <c r="C24" s="14" t="s">
        <v>1</v>
      </c>
      <c r="D24" s="14" t="s">
        <v>0</v>
      </c>
      <c r="E24" s="14" t="s">
        <v>1</v>
      </c>
      <c r="F24" s="14" t="s">
        <v>0</v>
      </c>
      <c r="G24" s="14" t="s">
        <v>0</v>
      </c>
      <c r="H24" s="14" t="s">
        <v>1</v>
      </c>
      <c r="I24" s="14" t="s">
        <v>31</v>
      </c>
      <c r="J24" s="14"/>
    </row>
    <row r="25" spans="1:10" x14ac:dyDescent="0.25">
      <c r="A25" s="12">
        <f t="shared" si="3"/>
        <v>44341</v>
      </c>
      <c r="B25" s="14" t="s">
        <v>0</v>
      </c>
      <c r="C25" s="14" t="s">
        <v>1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31</v>
      </c>
      <c r="J25" s="14"/>
    </row>
    <row r="26" spans="1:10" x14ac:dyDescent="0.25">
      <c r="A26" s="12">
        <f t="shared" si="3"/>
        <v>44348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31</v>
      </c>
      <c r="J26" s="14"/>
    </row>
    <row r="27" spans="1:10" x14ac:dyDescent="0.25">
      <c r="A27" s="12">
        <f t="shared" si="3"/>
        <v>44355</v>
      </c>
      <c r="B27" s="14" t="s">
        <v>0</v>
      </c>
      <c r="C27" s="14" t="s">
        <v>0</v>
      </c>
      <c r="D27" s="14" t="s">
        <v>0</v>
      </c>
      <c r="E27" s="14" t="s">
        <v>1</v>
      </c>
      <c r="F27" s="14" t="s">
        <v>0</v>
      </c>
      <c r="G27" s="14" t="s">
        <v>0</v>
      </c>
      <c r="H27" s="14" t="s">
        <v>0</v>
      </c>
      <c r="I27" s="14" t="s">
        <v>31</v>
      </c>
      <c r="J27" s="14"/>
    </row>
    <row r="28" spans="1:10" x14ac:dyDescent="0.25">
      <c r="A28" s="12">
        <f t="shared" si="3"/>
        <v>44362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31</v>
      </c>
      <c r="J28" s="14"/>
    </row>
    <row r="29" spans="1:10" x14ac:dyDescent="0.25">
      <c r="A29" s="12">
        <f t="shared" si="3"/>
        <v>44369</v>
      </c>
      <c r="B29" s="14" t="s">
        <v>0</v>
      </c>
      <c r="C29" s="14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31</v>
      </c>
      <c r="J29" s="14"/>
    </row>
    <row r="30" spans="1:10" x14ac:dyDescent="0.25">
      <c r="A30" s="12">
        <f t="shared" si="3"/>
        <v>44376</v>
      </c>
      <c r="B30" s="14" t="s">
        <v>0</v>
      </c>
      <c r="C30" s="14" t="s">
        <v>0</v>
      </c>
      <c r="D30" s="14" t="s">
        <v>0</v>
      </c>
      <c r="E30" s="14" t="s">
        <v>0</v>
      </c>
      <c r="F30" s="14" t="s">
        <v>0</v>
      </c>
      <c r="G30" s="14" t="s">
        <v>0</v>
      </c>
      <c r="H30" s="14" t="s">
        <v>0</v>
      </c>
      <c r="I30" s="14" t="s">
        <v>31</v>
      </c>
      <c r="J30" s="14"/>
    </row>
    <row r="31" spans="1:10" x14ac:dyDescent="0.25">
      <c r="A31" s="12">
        <f t="shared" si="3"/>
        <v>44383</v>
      </c>
      <c r="B31" s="14" t="s">
        <v>0</v>
      </c>
      <c r="C31" s="14" t="s">
        <v>0</v>
      </c>
      <c r="D31" s="14" t="s">
        <v>0</v>
      </c>
      <c r="E31" s="14" t="s">
        <v>1</v>
      </c>
      <c r="F31" s="14" t="s">
        <v>0</v>
      </c>
      <c r="G31" s="14" t="s">
        <v>0</v>
      </c>
      <c r="H31" s="14" t="s">
        <v>0</v>
      </c>
      <c r="I31" s="14" t="s">
        <v>31</v>
      </c>
      <c r="J31" s="14"/>
    </row>
    <row r="32" spans="1:10" x14ac:dyDescent="0.25">
      <c r="A32" s="12">
        <f t="shared" si="3"/>
        <v>44390</v>
      </c>
      <c r="B32" s="14" t="s">
        <v>0</v>
      </c>
      <c r="C32" s="14" t="s">
        <v>0</v>
      </c>
      <c r="D32" s="14" t="s">
        <v>0</v>
      </c>
      <c r="E32" s="14" t="s">
        <v>1</v>
      </c>
      <c r="F32" s="14" t="s">
        <v>0</v>
      </c>
      <c r="G32" s="14" t="s">
        <v>1</v>
      </c>
      <c r="H32" s="14" t="s">
        <v>1</v>
      </c>
      <c r="I32" s="14" t="s">
        <v>1</v>
      </c>
      <c r="J32" s="14"/>
    </row>
    <row r="33" spans="1:10" x14ac:dyDescent="0.25">
      <c r="A33" s="12">
        <f t="shared" si="3"/>
        <v>44397</v>
      </c>
      <c r="B33" s="14" t="s">
        <v>0</v>
      </c>
      <c r="C33" s="14" t="s">
        <v>0</v>
      </c>
      <c r="D33" s="14" t="s">
        <v>0</v>
      </c>
      <c r="E33" s="14" t="s">
        <v>0</v>
      </c>
      <c r="F33" s="14" t="s">
        <v>1</v>
      </c>
      <c r="G33" s="14" t="s">
        <v>0</v>
      </c>
      <c r="H33" s="14" t="s">
        <v>1</v>
      </c>
      <c r="I33" s="14" t="s">
        <v>1</v>
      </c>
      <c r="J33" s="14"/>
    </row>
    <row r="34" spans="1:10" x14ac:dyDescent="0.25">
      <c r="A34" s="12">
        <f t="shared" si="3"/>
        <v>44404</v>
      </c>
      <c r="B34" s="14" t="s">
        <v>0</v>
      </c>
      <c r="C34" s="14" t="s">
        <v>0</v>
      </c>
      <c r="D34" s="14" t="s">
        <v>0</v>
      </c>
      <c r="E34" s="14" t="s">
        <v>0</v>
      </c>
      <c r="F34" s="14" t="s">
        <v>1</v>
      </c>
      <c r="G34" s="14" t="s">
        <v>1</v>
      </c>
      <c r="H34" s="14" t="s">
        <v>0</v>
      </c>
      <c r="I34" s="14" t="s">
        <v>31</v>
      </c>
      <c r="J34" s="14"/>
    </row>
    <row r="35" spans="1:10" x14ac:dyDescent="0.25">
      <c r="A35" s="31">
        <v>44410</v>
      </c>
      <c r="B35" s="14" t="s">
        <v>0</v>
      </c>
      <c r="C35" s="14" t="s">
        <v>0</v>
      </c>
      <c r="D35" s="14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31</v>
      </c>
      <c r="J35" s="14"/>
    </row>
    <row r="36" spans="1:10" x14ac:dyDescent="0.25">
      <c r="A36" s="12">
        <v>44418</v>
      </c>
      <c r="B36" s="14" t="s">
        <v>1</v>
      </c>
      <c r="C36" s="14" t="s">
        <v>0</v>
      </c>
      <c r="D36" s="14" t="s">
        <v>0</v>
      </c>
      <c r="E36" s="14" t="s">
        <v>0</v>
      </c>
      <c r="F36" s="14" t="s">
        <v>0</v>
      </c>
      <c r="G36" s="14" t="s">
        <v>0</v>
      </c>
      <c r="H36" s="14" t="s">
        <v>0</v>
      </c>
      <c r="I36" s="14" t="s">
        <v>31</v>
      </c>
      <c r="J36" s="14"/>
    </row>
    <row r="37" spans="1:10" x14ac:dyDescent="0.25">
      <c r="A37" s="12">
        <f t="shared" si="3"/>
        <v>44425</v>
      </c>
      <c r="B37" s="14" t="s">
        <v>1</v>
      </c>
      <c r="C37" s="14" t="s">
        <v>0</v>
      </c>
      <c r="D37" s="14" t="s">
        <v>0</v>
      </c>
      <c r="E37" s="14" t="s">
        <v>1</v>
      </c>
      <c r="F37" s="14" t="s">
        <v>0</v>
      </c>
      <c r="G37" s="14" t="s">
        <v>0</v>
      </c>
      <c r="H37" s="14" t="s">
        <v>1</v>
      </c>
      <c r="I37" s="14" t="s">
        <v>1</v>
      </c>
      <c r="J37" s="14"/>
    </row>
    <row r="38" spans="1:10" x14ac:dyDescent="0.25">
      <c r="A38" s="12">
        <f t="shared" si="3"/>
        <v>44432</v>
      </c>
      <c r="B38" s="14" t="s">
        <v>0</v>
      </c>
      <c r="C38" s="14" t="s">
        <v>0</v>
      </c>
      <c r="D38" s="14" t="s">
        <v>1</v>
      </c>
      <c r="E38" s="14" t="s">
        <v>0</v>
      </c>
      <c r="F38" s="14" t="s">
        <v>1</v>
      </c>
      <c r="G38" s="14" t="s">
        <v>0</v>
      </c>
      <c r="H38" s="14" t="s">
        <v>0</v>
      </c>
      <c r="I38" s="14" t="s">
        <v>31</v>
      </c>
      <c r="J38" s="14"/>
    </row>
    <row r="39" spans="1:10" x14ac:dyDescent="0.25">
      <c r="A39" s="12">
        <f t="shared" si="3"/>
        <v>44439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31</v>
      </c>
      <c r="J39" s="14"/>
    </row>
    <row r="40" spans="1:10" x14ac:dyDescent="0.25">
      <c r="A40" s="12">
        <f t="shared" si="3"/>
        <v>44446</v>
      </c>
      <c r="B40" s="14" t="s">
        <v>0</v>
      </c>
      <c r="C40" s="14" t="s">
        <v>0</v>
      </c>
      <c r="D40" s="14" t="s">
        <v>0</v>
      </c>
      <c r="E40" s="14" t="s">
        <v>1</v>
      </c>
      <c r="F40" s="14" t="s">
        <v>0</v>
      </c>
      <c r="G40" s="14" t="s">
        <v>0</v>
      </c>
      <c r="H40" s="14" t="s">
        <v>0</v>
      </c>
      <c r="I40" s="14" t="s">
        <v>31</v>
      </c>
      <c r="J40" s="14"/>
    </row>
    <row r="41" spans="1:10" x14ac:dyDescent="0.25">
      <c r="A41" s="12">
        <f t="shared" si="3"/>
        <v>44453</v>
      </c>
      <c r="B41" s="14" t="s">
        <v>0</v>
      </c>
      <c r="C41" s="14" t="s">
        <v>0</v>
      </c>
      <c r="D41" s="14" t="s">
        <v>0</v>
      </c>
      <c r="E41" s="14" t="s">
        <v>0</v>
      </c>
      <c r="F41" s="14" t="s">
        <v>0</v>
      </c>
      <c r="G41" s="14" t="s">
        <v>0</v>
      </c>
      <c r="H41" s="14" t="s">
        <v>1</v>
      </c>
      <c r="I41" s="14" t="s">
        <v>31</v>
      </c>
      <c r="J41" s="14"/>
    </row>
    <row r="42" spans="1:10" x14ac:dyDescent="0.25">
      <c r="A42" s="12">
        <v>44467</v>
      </c>
      <c r="B42" s="14" t="s">
        <v>0</v>
      </c>
      <c r="C42" s="14" t="s">
        <v>0</v>
      </c>
      <c r="D42" s="14" t="s">
        <v>0</v>
      </c>
      <c r="E42" s="14" t="s">
        <v>0</v>
      </c>
      <c r="F42" s="14" t="s">
        <v>1</v>
      </c>
      <c r="G42" s="14" t="s">
        <v>0</v>
      </c>
      <c r="H42" s="14" t="s">
        <v>0</v>
      </c>
      <c r="I42" s="14" t="s">
        <v>31</v>
      </c>
      <c r="J42" s="14"/>
    </row>
    <row r="43" spans="1:10" x14ac:dyDescent="0.25">
      <c r="A43" s="12">
        <f t="shared" si="3"/>
        <v>44474</v>
      </c>
      <c r="B43" s="14" t="s">
        <v>0</v>
      </c>
      <c r="C43" s="14" t="s">
        <v>0</v>
      </c>
      <c r="D43" s="14" t="s">
        <v>0</v>
      </c>
      <c r="E43" s="14" t="s">
        <v>0</v>
      </c>
      <c r="F43" s="14" t="s">
        <v>0</v>
      </c>
      <c r="G43" s="14" t="s">
        <v>0</v>
      </c>
      <c r="H43" s="14" t="s">
        <v>0</v>
      </c>
      <c r="I43" s="14" t="s">
        <v>31</v>
      </c>
      <c r="J43" s="14"/>
    </row>
    <row r="44" spans="1:10" x14ac:dyDescent="0.25">
      <c r="A44" s="12">
        <f t="shared" si="3"/>
        <v>44481</v>
      </c>
      <c r="B44" s="14" t="s">
        <v>0</v>
      </c>
      <c r="C44" s="14" t="s">
        <v>0</v>
      </c>
      <c r="D44" s="14" t="s">
        <v>0</v>
      </c>
      <c r="E44" s="14" t="s">
        <v>0</v>
      </c>
      <c r="F44" s="14" t="s">
        <v>0</v>
      </c>
      <c r="G44" s="14" t="s">
        <v>0</v>
      </c>
      <c r="H44" s="14" t="s">
        <v>1</v>
      </c>
      <c r="I44" s="14" t="s">
        <v>31</v>
      </c>
      <c r="J44" s="14"/>
    </row>
    <row r="45" spans="1:10" x14ac:dyDescent="0.25">
      <c r="A45" s="12">
        <f t="shared" si="3"/>
        <v>44488</v>
      </c>
      <c r="B45" s="14" t="s">
        <v>0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4" t="s">
        <v>0</v>
      </c>
      <c r="I45" s="14" t="s">
        <v>31</v>
      </c>
      <c r="J45" s="14"/>
    </row>
    <row r="46" spans="1:10" x14ac:dyDescent="0.25">
      <c r="A46" s="12">
        <f t="shared" si="3"/>
        <v>44495</v>
      </c>
      <c r="B46" s="14" t="s">
        <v>0</v>
      </c>
      <c r="C46" s="14" t="s">
        <v>1</v>
      </c>
      <c r="D46" s="14" t="s">
        <v>0</v>
      </c>
      <c r="E46" s="14" t="s">
        <v>0</v>
      </c>
      <c r="F46" s="14" t="s">
        <v>0</v>
      </c>
      <c r="G46" s="14" t="s">
        <v>0</v>
      </c>
      <c r="H46" s="14" t="s">
        <v>0</v>
      </c>
      <c r="I46" s="14" t="s">
        <v>31</v>
      </c>
      <c r="J46" s="14"/>
    </row>
    <row r="47" spans="1:10" x14ac:dyDescent="0.25">
      <c r="A47" s="12">
        <v>44508</v>
      </c>
      <c r="B47" s="14" t="s">
        <v>0</v>
      </c>
      <c r="C47" s="14" t="s">
        <v>1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31</v>
      </c>
      <c r="J47" s="14"/>
    </row>
    <row r="48" spans="1:10" x14ac:dyDescent="0.25">
      <c r="A48" s="12">
        <v>44516</v>
      </c>
      <c r="B48" s="14" t="s">
        <v>0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31</v>
      </c>
      <c r="J48" s="14"/>
    </row>
    <row r="49" spans="1:10" x14ac:dyDescent="0.25">
      <c r="A49" s="12">
        <f t="shared" si="3"/>
        <v>44523</v>
      </c>
      <c r="B49" s="14" t="s">
        <v>0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31</v>
      </c>
      <c r="J49" s="14"/>
    </row>
    <row r="50" spans="1:10" x14ac:dyDescent="0.25">
      <c r="A50" s="12">
        <f t="shared" si="3"/>
        <v>44530</v>
      </c>
      <c r="B50" s="14" t="s">
        <v>0</v>
      </c>
      <c r="C50" s="14" t="s">
        <v>0</v>
      </c>
      <c r="D50" s="14" t="s">
        <v>0</v>
      </c>
      <c r="E50" s="14" t="s">
        <v>0</v>
      </c>
      <c r="F50" s="14" t="s">
        <v>0</v>
      </c>
      <c r="G50" s="14" t="s">
        <v>0</v>
      </c>
      <c r="H50" s="14" t="s">
        <v>0</v>
      </c>
      <c r="I50" s="14" t="s">
        <v>31</v>
      </c>
      <c r="J50" s="14"/>
    </row>
    <row r="51" spans="1:10" x14ac:dyDescent="0.25">
      <c r="A51" s="31">
        <v>44531</v>
      </c>
      <c r="B51" s="14" t="s">
        <v>0</v>
      </c>
      <c r="C51" s="14" t="s">
        <v>0</v>
      </c>
      <c r="D51" s="14" t="s">
        <v>1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31</v>
      </c>
      <c r="J51" s="14" t="s">
        <v>59</v>
      </c>
    </row>
    <row r="52" spans="1:10" x14ac:dyDescent="0.25">
      <c r="A52" s="12">
        <f>A50+7</f>
        <v>44537</v>
      </c>
      <c r="B52" s="14" t="s">
        <v>0</v>
      </c>
      <c r="C52" s="14" t="s">
        <v>0</v>
      </c>
      <c r="D52" s="14" t="s">
        <v>0</v>
      </c>
      <c r="E52" s="14" t="s">
        <v>0</v>
      </c>
      <c r="F52" s="14" t="s">
        <v>0</v>
      </c>
      <c r="G52" s="14" t="s">
        <v>0</v>
      </c>
      <c r="H52" s="14" t="s">
        <v>0</v>
      </c>
      <c r="I52" s="14" t="s">
        <v>31</v>
      </c>
      <c r="J52" s="14" t="s">
        <v>59</v>
      </c>
    </row>
    <row r="53" spans="1:10" x14ac:dyDescent="0.25">
      <c r="A53" s="12">
        <f t="shared" si="3"/>
        <v>44544</v>
      </c>
      <c r="B53" s="14" t="s">
        <v>0</v>
      </c>
      <c r="C53" s="14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31</v>
      </c>
      <c r="J53" s="14" t="s">
        <v>59</v>
      </c>
    </row>
    <row r="54" spans="1:10" x14ac:dyDescent="0.25">
      <c r="A54" s="12">
        <f t="shared" si="3"/>
        <v>44551</v>
      </c>
      <c r="B54" s="14" t="s">
        <v>0</v>
      </c>
      <c r="C54" s="14" t="s">
        <v>0</v>
      </c>
      <c r="D54" s="14" t="s">
        <v>0</v>
      </c>
      <c r="E54" s="14" t="s">
        <v>0</v>
      </c>
      <c r="F54" s="14" t="s">
        <v>0</v>
      </c>
      <c r="G54" s="14" t="s">
        <v>0</v>
      </c>
      <c r="H54" s="14" t="s">
        <v>0</v>
      </c>
      <c r="I54" s="14" t="s">
        <v>31</v>
      </c>
      <c r="J54" s="14" t="s">
        <v>59</v>
      </c>
    </row>
    <row r="55" spans="1:10" x14ac:dyDescent="0.25">
      <c r="A55" s="31">
        <v>44553</v>
      </c>
      <c r="B55" s="14" t="s">
        <v>1</v>
      </c>
      <c r="C55" s="14" t="s">
        <v>0</v>
      </c>
      <c r="D55" s="14" t="s">
        <v>1</v>
      </c>
      <c r="E55" s="14" t="s">
        <v>0</v>
      </c>
      <c r="F55" s="14" t="s">
        <v>0</v>
      </c>
      <c r="G55" s="14" t="s">
        <v>0</v>
      </c>
      <c r="H55" s="14" t="s">
        <v>0</v>
      </c>
      <c r="I55" s="14" t="s">
        <v>31</v>
      </c>
      <c r="J55" s="14" t="s">
        <v>59</v>
      </c>
    </row>
    <row r="56" spans="1:10" x14ac:dyDescent="0.25">
      <c r="A56" s="12">
        <v>44560</v>
      </c>
      <c r="B56" s="33" t="s">
        <v>0</v>
      </c>
      <c r="C56" s="14" t="s">
        <v>0</v>
      </c>
      <c r="D56" s="14" t="s">
        <v>0</v>
      </c>
      <c r="E56" s="14" t="s">
        <v>0</v>
      </c>
      <c r="F56" s="14" t="s">
        <v>1</v>
      </c>
      <c r="G56" s="14" t="s">
        <v>0</v>
      </c>
      <c r="H56" s="14" t="s">
        <v>0</v>
      </c>
      <c r="I56" s="14" t="s">
        <v>31</v>
      </c>
      <c r="J56" s="14" t="s">
        <v>59</v>
      </c>
    </row>
  </sheetData>
  <mergeCells count="1">
    <mergeCell ref="J1:J3"/>
  </mergeCells>
  <printOptions horizontalCentered="1"/>
  <pageMargins left="0.23622047244094491" right="0.23622047244094491" top="1.1417322834645669" bottom="0.35433070866141736" header="0.31496062992125984" footer="0"/>
  <pageSetup paperSize="9" orientation="portrait" r:id="rId1"/>
  <headerFooter>
    <oddHeader>&amp;CAC Spa - Rapport de rémunération 2021 - Tableau des présences aux séances du Collège communal
NB: les séances des 10/03, 06/05, 02/08, 01/12 et 23/12 sont des séances exceptionnelles avec très peu de points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F29" sqref="F29"/>
    </sheetView>
  </sheetViews>
  <sheetFormatPr baseColWidth="10" defaultColWidth="29.6640625" defaultRowHeight="13.2" x14ac:dyDescent="0.25"/>
  <cols>
    <col min="1" max="1" width="15.6640625" style="4" bestFit="1" customWidth="1"/>
    <col min="2" max="2" width="10.44140625" style="4" bestFit="1" customWidth="1"/>
    <col min="3" max="4" width="8.33203125" style="4" bestFit="1" customWidth="1"/>
    <col min="5" max="5" width="9.77734375" style="4" bestFit="1" customWidth="1"/>
    <col min="6" max="6" width="9" style="4" bestFit="1" customWidth="1"/>
    <col min="7" max="7" width="9.5546875" style="9" bestFit="1" customWidth="1"/>
    <col min="8" max="8" width="12" style="4" bestFit="1" customWidth="1"/>
    <col min="9" max="16384" width="29.6640625" style="4"/>
  </cols>
  <sheetData>
    <row r="1" spans="1:8" x14ac:dyDescent="0.25">
      <c r="A1" s="18"/>
      <c r="B1" s="19"/>
      <c r="C1" s="19">
        <v>44313</v>
      </c>
      <c r="D1" s="19">
        <v>44341</v>
      </c>
      <c r="E1" s="3" t="s">
        <v>27</v>
      </c>
      <c r="F1" s="3" t="s">
        <v>2</v>
      </c>
      <c r="G1" s="3" t="s">
        <v>53</v>
      </c>
      <c r="H1" s="19" t="s">
        <v>48</v>
      </c>
    </row>
    <row r="2" spans="1:8" x14ac:dyDescent="0.25">
      <c r="A2" s="22" t="s">
        <v>38</v>
      </c>
      <c r="B2" s="23" t="s">
        <v>39</v>
      </c>
      <c r="C2" s="23" t="s">
        <v>0</v>
      </c>
      <c r="D2" s="23" t="s">
        <v>1</v>
      </c>
      <c r="E2" s="23">
        <v>50</v>
      </c>
      <c r="F2" s="23">
        <v>50</v>
      </c>
      <c r="G2" s="3">
        <f>COUNTIF(C2:D2,"présent")</f>
        <v>1</v>
      </c>
      <c r="H2" s="24">
        <f>G2*55.22</f>
        <v>55.22</v>
      </c>
    </row>
    <row r="3" spans="1:8" x14ac:dyDescent="0.25">
      <c r="A3" s="18" t="s">
        <v>22</v>
      </c>
      <c r="B3" s="20" t="s">
        <v>21</v>
      </c>
      <c r="C3" s="20" t="s">
        <v>0</v>
      </c>
      <c r="D3" s="20" t="s">
        <v>0</v>
      </c>
      <c r="E3" s="20">
        <v>100</v>
      </c>
      <c r="F3" s="20">
        <v>0</v>
      </c>
      <c r="G3" s="3">
        <f t="shared" ref="G3:G14" si="0">COUNTIF(C3:D3,"présent")</f>
        <v>2</v>
      </c>
      <c r="H3" s="21" t="s">
        <v>31</v>
      </c>
    </row>
    <row r="4" spans="1:8" s="28" customFormat="1" x14ac:dyDescent="0.25">
      <c r="A4" s="22" t="s">
        <v>55</v>
      </c>
      <c r="B4" s="23" t="s">
        <v>56</v>
      </c>
      <c r="C4" s="23" t="s">
        <v>31</v>
      </c>
      <c r="D4" s="23" t="s">
        <v>0</v>
      </c>
      <c r="E4" s="23">
        <v>100</v>
      </c>
      <c r="F4" s="23">
        <v>0</v>
      </c>
      <c r="G4" s="3">
        <f t="shared" si="0"/>
        <v>1</v>
      </c>
      <c r="H4" s="24">
        <f>G4*55.22</f>
        <v>55.22</v>
      </c>
    </row>
    <row r="5" spans="1:8" x14ac:dyDescent="0.25">
      <c r="A5" s="22" t="s">
        <v>32</v>
      </c>
      <c r="B5" s="23" t="s">
        <v>33</v>
      </c>
      <c r="C5" s="23" t="s">
        <v>0</v>
      </c>
      <c r="D5" s="23" t="s">
        <v>0</v>
      </c>
      <c r="E5" s="23">
        <v>100</v>
      </c>
      <c r="F5" s="23">
        <v>0</v>
      </c>
      <c r="G5" s="3">
        <f t="shared" si="0"/>
        <v>2</v>
      </c>
      <c r="H5" s="24">
        <f>G5*55.22</f>
        <v>110.44</v>
      </c>
    </row>
    <row r="6" spans="1:8" x14ac:dyDescent="0.25">
      <c r="A6" s="22" t="s">
        <v>40</v>
      </c>
      <c r="B6" s="23" t="s">
        <v>41</v>
      </c>
      <c r="C6" s="23" t="s">
        <v>1</v>
      </c>
      <c r="D6" s="23" t="s">
        <v>1</v>
      </c>
      <c r="E6" s="23">
        <v>0</v>
      </c>
      <c r="F6" s="23">
        <v>100</v>
      </c>
      <c r="G6" s="3">
        <f t="shared" si="0"/>
        <v>0</v>
      </c>
      <c r="H6" s="24">
        <f>G6*55.22</f>
        <v>0</v>
      </c>
    </row>
    <row r="7" spans="1:8" x14ac:dyDescent="0.25">
      <c r="A7" s="18" t="s">
        <v>42</v>
      </c>
      <c r="B7" s="20" t="s">
        <v>43</v>
      </c>
      <c r="C7" s="20" t="s">
        <v>1</v>
      </c>
      <c r="D7" s="20" t="s">
        <v>1</v>
      </c>
      <c r="E7" s="20">
        <v>0</v>
      </c>
      <c r="F7" s="20">
        <v>100</v>
      </c>
      <c r="G7" s="3">
        <f t="shared" si="0"/>
        <v>0</v>
      </c>
      <c r="H7" s="21" t="s">
        <v>31</v>
      </c>
    </row>
    <row r="8" spans="1:8" x14ac:dyDescent="0.25">
      <c r="A8" s="22" t="s">
        <v>18</v>
      </c>
      <c r="B8" s="23" t="s">
        <v>17</v>
      </c>
      <c r="C8" s="23" t="s">
        <v>0</v>
      </c>
      <c r="D8" s="23" t="s">
        <v>0</v>
      </c>
      <c r="E8" s="23">
        <v>100</v>
      </c>
      <c r="F8" s="23">
        <v>0</v>
      </c>
      <c r="G8" s="3">
        <f t="shared" si="0"/>
        <v>2</v>
      </c>
      <c r="H8" s="24">
        <f>G8*55.22</f>
        <v>110.44</v>
      </c>
    </row>
    <row r="9" spans="1:8" x14ac:dyDescent="0.25">
      <c r="A9" s="18" t="s">
        <v>44</v>
      </c>
      <c r="B9" s="20" t="s">
        <v>45</v>
      </c>
      <c r="C9" s="20" t="s">
        <v>0</v>
      </c>
      <c r="D9" s="20" t="s">
        <v>0</v>
      </c>
      <c r="E9" s="20">
        <v>100</v>
      </c>
      <c r="F9" s="20">
        <v>0</v>
      </c>
      <c r="G9" s="3">
        <f t="shared" si="0"/>
        <v>2</v>
      </c>
      <c r="H9" s="21" t="s">
        <v>31</v>
      </c>
    </row>
    <row r="10" spans="1:8" x14ac:dyDescent="0.25">
      <c r="A10" s="22" t="s">
        <v>14</v>
      </c>
      <c r="B10" s="23" t="s">
        <v>13</v>
      </c>
      <c r="C10" s="23" t="s">
        <v>0</v>
      </c>
      <c r="D10" s="23" t="s">
        <v>0</v>
      </c>
      <c r="E10" s="23">
        <v>100</v>
      </c>
      <c r="F10" s="23">
        <v>0</v>
      </c>
      <c r="G10" s="3">
        <f t="shared" si="0"/>
        <v>2</v>
      </c>
      <c r="H10" s="24">
        <f>G10*55.22</f>
        <v>110.44</v>
      </c>
    </row>
    <row r="11" spans="1:8" x14ac:dyDescent="0.25">
      <c r="A11" s="22" t="s">
        <v>12</v>
      </c>
      <c r="B11" s="23" t="s">
        <v>11</v>
      </c>
      <c r="C11" s="23" t="s">
        <v>0</v>
      </c>
      <c r="D11" s="23" t="s">
        <v>0</v>
      </c>
      <c r="E11" s="23">
        <v>100</v>
      </c>
      <c r="F11" s="23">
        <v>0</v>
      </c>
      <c r="G11" s="3">
        <f t="shared" si="0"/>
        <v>2</v>
      </c>
      <c r="H11" s="24">
        <f>G11*55.22</f>
        <v>110.44</v>
      </c>
    </row>
    <row r="12" spans="1:8" x14ac:dyDescent="0.25">
      <c r="A12" s="18" t="s">
        <v>10</v>
      </c>
      <c r="B12" s="20" t="s">
        <v>9</v>
      </c>
      <c r="C12" s="20" t="s">
        <v>1</v>
      </c>
      <c r="D12" s="20" t="s">
        <v>1</v>
      </c>
      <c r="E12" s="20">
        <v>0</v>
      </c>
      <c r="F12" s="20">
        <v>100</v>
      </c>
      <c r="G12" s="3">
        <f t="shared" si="0"/>
        <v>0</v>
      </c>
      <c r="H12" s="21" t="s">
        <v>31</v>
      </c>
    </row>
    <row r="13" spans="1:8" x14ac:dyDescent="0.25">
      <c r="A13" s="22" t="s">
        <v>49</v>
      </c>
      <c r="B13" s="23" t="s">
        <v>50</v>
      </c>
      <c r="C13" s="23" t="s">
        <v>1</v>
      </c>
      <c r="D13" s="23" t="s">
        <v>31</v>
      </c>
      <c r="E13" s="23">
        <v>0</v>
      </c>
      <c r="F13" s="23">
        <v>100</v>
      </c>
      <c r="G13" s="3">
        <f t="shared" si="0"/>
        <v>0</v>
      </c>
      <c r="H13" s="24">
        <f>G13*55.22</f>
        <v>0</v>
      </c>
    </row>
    <row r="14" spans="1:8" x14ac:dyDescent="0.25">
      <c r="A14" s="22" t="s">
        <v>35</v>
      </c>
      <c r="B14" s="23" t="s">
        <v>5</v>
      </c>
      <c r="C14" s="23" t="s">
        <v>1</v>
      </c>
      <c r="D14" s="23" t="s">
        <v>0</v>
      </c>
      <c r="E14" s="23">
        <v>50</v>
      </c>
      <c r="F14" s="23">
        <v>50</v>
      </c>
      <c r="G14" s="3">
        <f t="shared" si="0"/>
        <v>1</v>
      </c>
      <c r="H14" s="24">
        <f>G14*55.22</f>
        <v>55.22</v>
      </c>
    </row>
  </sheetData>
  <sortState xmlns:xlrd2="http://schemas.microsoft.com/office/spreadsheetml/2017/richdata2" ref="A2:H14">
    <sortCondition ref="A2:A14"/>
  </sortState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&amp;CAC Spa - Rapport de rémunération 2021 - Tableau des présences aux séances de la commission des finances
NB: couleur verte = perception d'un jeton de présence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A9CF-4F08-49EB-A05B-4F21373A9182}">
  <dimension ref="A1:H16"/>
  <sheetViews>
    <sheetView workbookViewId="0">
      <selection activeCell="H8" sqref="H8"/>
    </sheetView>
  </sheetViews>
  <sheetFormatPr baseColWidth="10" defaultColWidth="11.44140625" defaultRowHeight="13.2" x14ac:dyDescent="0.25"/>
  <cols>
    <col min="1" max="1" width="12.5546875" style="4" bestFit="1" customWidth="1"/>
    <col min="2" max="2" width="11.44140625" style="4"/>
    <col min="3" max="4" width="8.33203125" style="9" bestFit="1" customWidth="1"/>
    <col min="5" max="5" width="9.88671875" style="4" bestFit="1" customWidth="1"/>
    <col min="6" max="6" width="9.33203125" style="4" bestFit="1" customWidth="1"/>
    <col min="7" max="7" width="9.88671875" style="9" bestFit="1" customWidth="1"/>
    <col min="8" max="8" width="12.44140625" style="4" bestFit="1" customWidth="1"/>
    <col min="9" max="16384" width="11.44140625" style="4"/>
  </cols>
  <sheetData>
    <row r="1" spans="1:8" x14ac:dyDescent="0.25">
      <c r="A1" s="8"/>
      <c r="B1" s="8"/>
      <c r="C1" s="19">
        <v>44245</v>
      </c>
      <c r="D1" s="2">
        <v>44497</v>
      </c>
      <c r="E1" s="3" t="s">
        <v>27</v>
      </c>
      <c r="F1" s="3" t="s">
        <v>2</v>
      </c>
      <c r="G1" s="3" t="s">
        <v>53</v>
      </c>
      <c r="H1" s="19" t="s">
        <v>48</v>
      </c>
    </row>
    <row r="2" spans="1:8" s="28" customFormat="1" x14ac:dyDescent="0.25">
      <c r="A2" s="26" t="s">
        <v>24</v>
      </c>
      <c r="B2" s="26" t="s">
        <v>23</v>
      </c>
      <c r="C2" s="23" t="s">
        <v>0</v>
      </c>
      <c r="D2" s="32" t="s">
        <v>0</v>
      </c>
      <c r="E2" s="27">
        <v>100</v>
      </c>
      <c r="F2" s="27">
        <v>0</v>
      </c>
      <c r="G2" s="3">
        <f>COUNTIF(C2:D2,"présent")</f>
        <v>2</v>
      </c>
      <c r="H2" s="24">
        <f>G2*55.22</f>
        <v>110.44</v>
      </c>
    </row>
    <row r="3" spans="1:8" s="28" customFormat="1" x14ac:dyDescent="0.25">
      <c r="A3" s="26" t="s">
        <v>38</v>
      </c>
      <c r="B3" s="26" t="s">
        <v>39</v>
      </c>
      <c r="C3" s="23" t="s">
        <v>0</v>
      </c>
      <c r="D3" s="32" t="s">
        <v>1</v>
      </c>
      <c r="E3" s="27">
        <v>50</v>
      </c>
      <c r="F3" s="27">
        <v>50</v>
      </c>
      <c r="G3" s="3">
        <f t="shared" ref="G3:G15" si="0">COUNTIF(C3:D3,"présent")</f>
        <v>1</v>
      </c>
      <c r="H3" s="24">
        <f>G3*55.22</f>
        <v>55.22</v>
      </c>
    </row>
    <row r="4" spans="1:8" x14ac:dyDescent="0.25">
      <c r="A4" s="8" t="s">
        <v>22</v>
      </c>
      <c r="B4" s="8" t="s">
        <v>21</v>
      </c>
      <c r="C4" s="20" t="s">
        <v>1</v>
      </c>
      <c r="D4" s="3" t="s">
        <v>31</v>
      </c>
      <c r="E4" s="25">
        <v>0</v>
      </c>
      <c r="F4" s="25">
        <v>100</v>
      </c>
      <c r="G4" s="3">
        <f t="shared" si="0"/>
        <v>0</v>
      </c>
      <c r="H4" s="21" t="s">
        <v>31</v>
      </c>
    </row>
    <row r="5" spans="1:8" x14ac:dyDescent="0.25">
      <c r="A5" s="26" t="s">
        <v>55</v>
      </c>
      <c r="B5" s="26" t="s">
        <v>56</v>
      </c>
      <c r="C5" s="32" t="s">
        <v>31</v>
      </c>
      <c r="D5" s="32" t="s">
        <v>1</v>
      </c>
      <c r="E5" s="27">
        <v>0</v>
      </c>
      <c r="F5" s="27">
        <v>100</v>
      </c>
      <c r="G5" s="3">
        <f>COUNTIF(C5:D5,"présent")</f>
        <v>0</v>
      </c>
      <c r="H5" s="24">
        <f>G5*55.22</f>
        <v>0</v>
      </c>
    </row>
    <row r="6" spans="1:8" s="28" customFormat="1" x14ac:dyDescent="0.25">
      <c r="A6" s="26" t="s">
        <v>40</v>
      </c>
      <c r="B6" s="26" t="s">
        <v>41</v>
      </c>
      <c r="C6" s="23" t="s">
        <v>1</v>
      </c>
      <c r="D6" s="32" t="s">
        <v>1</v>
      </c>
      <c r="E6" s="27">
        <v>0</v>
      </c>
      <c r="F6" s="27">
        <v>100</v>
      </c>
      <c r="G6" s="3">
        <f t="shared" si="0"/>
        <v>0</v>
      </c>
      <c r="H6" s="24">
        <f>G6*55.22</f>
        <v>0</v>
      </c>
    </row>
    <row r="7" spans="1:8" x14ac:dyDescent="0.25">
      <c r="A7" s="8" t="s">
        <v>42</v>
      </c>
      <c r="B7" s="8" t="s">
        <v>43</v>
      </c>
      <c r="C7" s="20" t="s">
        <v>0</v>
      </c>
      <c r="D7" s="20" t="s">
        <v>0</v>
      </c>
      <c r="E7" s="25">
        <v>100</v>
      </c>
      <c r="F7" s="25">
        <v>0</v>
      </c>
      <c r="G7" s="3">
        <f t="shared" si="0"/>
        <v>2</v>
      </c>
      <c r="H7" s="21" t="s">
        <v>31</v>
      </c>
    </row>
    <row r="8" spans="1:8" s="28" customFormat="1" x14ac:dyDescent="0.25">
      <c r="A8" s="26" t="s">
        <v>18</v>
      </c>
      <c r="B8" s="26" t="s">
        <v>17</v>
      </c>
      <c r="C8" s="23" t="s">
        <v>0</v>
      </c>
      <c r="D8" s="32" t="s">
        <v>0</v>
      </c>
      <c r="E8" s="27">
        <v>100</v>
      </c>
      <c r="F8" s="27">
        <v>0</v>
      </c>
      <c r="G8" s="3">
        <f t="shared" si="0"/>
        <v>2</v>
      </c>
      <c r="H8" s="24">
        <f>G8*55.22</f>
        <v>110.44</v>
      </c>
    </row>
    <row r="9" spans="1:8" s="28" customFormat="1" x14ac:dyDescent="0.25">
      <c r="A9" s="26" t="s">
        <v>16</v>
      </c>
      <c r="B9" s="26" t="s">
        <v>15</v>
      </c>
      <c r="C9" s="23" t="s">
        <v>0</v>
      </c>
      <c r="D9" s="32" t="s">
        <v>0</v>
      </c>
      <c r="E9" s="27">
        <v>100</v>
      </c>
      <c r="F9" s="27">
        <v>0</v>
      </c>
      <c r="G9" s="3">
        <f t="shared" si="0"/>
        <v>2</v>
      </c>
      <c r="H9" s="24">
        <f>G9*55.22</f>
        <v>110.44</v>
      </c>
    </row>
    <row r="10" spans="1:8" x14ac:dyDescent="0.25">
      <c r="A10" s="18" t="s">
        <v>10</v>
      </c>
      <c r="B10" s="53" t="s">
        <v>9</v>
      </c>
      <c r="C10" s="20" t="s">
        <v>31</v>
      </c>
      <c r="D10" s="3" t="s">
        <v>1</v>
      </c>
      <c r="E10" s="25">
        <v>0</v>
      </c>
      <c r="F10" s="25">
        <v>100</v>
      </c>
      <c r="G10" s="3">
        <f t="shared" si="0"/>
        <v>0</v>
      </c>
      <c r="H10" s="21" t="s">
        <v>31</v>
      </c>
    </row>
    <row r="11" spans="1:8" s="28" customFormat="1" x14ac:dyDescent="0.25">
      <c r="A11" s="26" t="s">
        <v>49</v>
      </c>
      <c r="B11" s="26" t="s">
        <v>50</v>
      </c>
      <c r="C11" s="23" t="s">
        <v>0</v>
      </c>
      <c r="D11" s="32" t="s">
        <v>31</v>
      </c>
      <c r="E11" s="27">
        <v>100</v>
      </c>
      <c r="F11" s="27">
        <v>0</v>
      </c>
      <c r="G11" s="3">
        <f t="shared" si="0"/>
        <v>1</v>
      </c>
      <c r="H11" s="24">
        <f>G11*55.22</f>
        <v>55.22</v>
      </c>
    </row>
    <row r="12" spans="1:8" s="28" customFormat="1" x14ac:dyDescent="0.25">
      <c r="A12" s="26" t="s">
        <v>8</v>
      </c>
      <c r="B12" s="26" t="s">
        <v>7</v>
      </c>
      <c r="C12" s="23" t="s">
        <v>1</v>
      </c>
      <c r="D12" s="32" t="s">
        <v>1</v>
      </c>
      <c r="E12" s="27">
        <v>0</v>
      </c>
      <c r="F12" s="27">
        <v>100</v>
      </c>
      <c r="G12" s="3">
        <f t="shared" si="0"/>
        <v>0</v>
      </c>
      <c r="H12" s="24">
        <f>G12*55.22</f>
        <v>0</v>
      </c>
    </row>
    <row r="13" spans="1:8" x14ac:dyDescent="0.25">
      <c r="A13" s="8" t="s">
        <v>6</v>
      </c>
      <c r="B13" s="8" t="s">
        <v>5</v>
      </c>
      <c r="C13" s="20" t="s">
        <v>0</v>
      </c>
      <c r="D13" s="20" t="s">
        <v>0</v>
      </c>
      <c r="E13" s="25">
        <v>100</v>
      </c>
      <c r="F13" s="25">
        <v>0</v>
      </c>
      <c r="G13" s="3">
        <f t="shared" si="0"/>
        <v>2</v>
      </c>
      <c r="H13" s="21" t="s">
        <v>31</v>
      </c>
    </row>
    <row r="14" spans="1:8" s="28" customFormat="1" x14ac:dyDescent="0.25">
      <c r="A14" s="26" t="s">
        <v>35</v>
      </c>
      <c r="B14" s="26" t="s">
        <v>5</v>
      </c>
      <c r="C14" s="23" t="s">
        <v>0</v>
      </c>
      <c r="D14" s="32" t="s">
        <v>0</v>
      </c>
      <c r="E14" s="27">
        <v>100</v>
      </c>
      <c r="F14" s="27">
        <v>0</v>
      </c>
      <c r="G14" s="3">
        <f t="shared" si="0"/>
        <v>2</v>
      </c>
      <c r="H14" s="24">
        <f>G14*55.22</f>
        <v>110.44</v>
      </c>
    </row>
    <row r="15" spans="1:8" x14ac:dyDescent="0.25">
      <c r="A15" s="26" t="s">
        <v>4</v>
      </c>
      <c r="B15" s="26" t="s">
        <v>3</v>
      </c>
      <c r="C15" s="23" t="s">
        <v>0</v>
      </c>
      <c r="D15" s="32" t="s">
        <v>0</v>
      </c>
      <c r="E15" s="27">
        <v>100</v>
      </c>
      <c r="F15" s="27">
        <v>0</v>
      </c>
      <c r="G15" s="3">
        <f t="shared" si="0"/>
        <v>2</v>
      </c>
      <c r="H15" s="24">
        <f>G15*55.22</f>
        <v>110.44</v>
      </c>
    </row>
    <row r="16" spans="1:8" ht="15" x14ac:dyDescent="0.25">
      <c r="A16" s="29"/>
    </row>
  </sheetData>
  <sortState xmlns:xlrd2="http://schemas.microsoft.com/office/spreadsheetml/2017/richdata2" ref="A2:H15">
    <sortCondition ref="A2:A15"/>
  </sortState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&amp;CAC Spa - Rapport de rémunération 2021 - Tableau des présences aux séances de la commission des travaux et de la sécurité routière
NB: couleur verte = perception d'un jeton de présence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A641D-0ADD-4679-8492-C069BDB615FE}">
  <dimension ref="A1:G24"/>
  <sheetViews>
    <sheetView zoomScaleNormal="100" workbookViewId="0">
      <selection activeCell="G14" sqref="G14"/>
    </sheetView>
  </sheetViews>
  <sheetFormatPr baseColWidth="10" defaultRowHeight="14.4" x14ac:dyDescent="0.3"/>
  <cols>
    <col min="1" max="1" width="15.6640625" style="4" bestFit="1" customWidth="1"/>
    <col min="2" max="2" width="10.44140625" style="4" bestFit="1" customWidth="1"/>
    <col min="3" max="3" width="10.33203125" bestFit="1" customWidth="1"/>
    <col min="4" max="4" width="15.88671875" bestFit="1" customWidth="1"/>
    <col min="5" max="5" width="14.6640625" bestFit="1" customWidth="1"/>
    <col min="6" max="6" width="14.33203125" bestFit="1" customWidth="1"/>
  </cols>
  <sheetData>
    <row r="1" spans="1:7" x14ac:dyDescent="0.3">
      <c r="C1" s="3" t="s">
        <v>66</v>
      </c>
      <c r="D1" s="3" t="s">
        <v>63</v>
      </c>
      <c r="E1" s="3" t="s">
        <v>64</v>
      </c>
      <c r="F1" s="3" t="s">
        <v>65</v>
      </c>
      <c r="G1" s="6" t="s">
        <v>67</v>
      </c>
    </row>
    <row r="2" spans="1:7" x14ac:dyDescent="0.3">
      <c r="A2" s="5" t="s">
        <v>26</v>
      </c>
      <c r="B2" s="40" t="s">
        <v>25</v>
      </c>
      <c r="C2" s="42">
        <v>22500</v>
      </c>
      <c r="D2" s="30" t="s">
        <v>31</v>
      </c>
      <c r="E2" s="30" t="s">
        <v>31</v>
      </c>
      <c r="F2" s="30" t="s">
        <v>31</v>
      </c>
      <c r="G2" s="30">
        <f>SUM(C2:F2)</f>
        <v>22500</v>
      </c>
    </row>
    <row r="3" spans="1:7" x14ac:dyDescent="0.3">
      <c r="A3" s="8" t="s">
        <v>24</v>
      </c>
      <c r="B3" s="41" t="s">
        <v>23</v>
      </c>
      <c r="C3" s="30" t="s">
        <v>31</v>
      </c>
      <c r="D3" s="30">
        <v>1094.3899999999999</v>
      </c>
      <c r="E3" s="30" t="s">
        <v>31</v>
      </c>
      <c r="F3" s="30">
        <v>110.44</v>
      </c>
      <c r="G3" s="30">
        <f t="shared" ref="G3:G24" si="0">SUM(C3:F3)</f>
        <v>1204.83</v>
      </c>
    </row>
    <row r="4" spans="1:7" x14ac:dyDescent="0.3">
      <c r="A4" s="8" t="s">
        <v>38</v>
      </c>
      <c r="B4" s="41" t="s">
        <v>39</v>
      </c>
      <c r="C4" s="30" t="s">
        <v>31</v>
      </c>
      <c r="D4" s="30">
        <v>2188.7799999999997</v>
      </c>
      <c r="E4" s="30">
        <v>55.22</v>
      </c>
      <c r="F4" s="30">
        <v>55.22</v>
      </c>
      <c r="G4" s="30">
        <f t="shared" si="0"/>
        <v>2299.2199999999993</v>
      </c>
    </row>
    <row r="5" spans="1:7" x14ac:dyDescent="0.3">
      <c r="A5" s="5" t="s">
        <v>22</v>
      </c>
      <c r="B5" s="40" t="s">
        <v>21</v>
      </c>
      <c r="C5" s="42">
        <f>73964.25+2143.61</f>
        <v>76107.86</v>
      </c>
      <c r="D5" s="30" t="s">
        <v>31</v>
      </c>
      <c r="E5" s="30" t="s">
        <v>31</v>
      </c>
      <c r="F5" s="30" t="s">
        <v>31</v>
      </c>
      <c r="G5" s="30">
        <f t="shared" si="0"/>
        <v>76107.86</v>
      </c>
    </row>
    <row r="6" spans="1:7" x14ac:dyDescent="0.3">
      <c r="A6" s="5" t="s">
        <v>55</v>
      </c>
      <c r="B6" s="40" t="s">
        <v>56</v>
      </c>
      <c r="C6" s="30" t="s">
        <v>31</v>
      </c>
      <c r="D6" s="30">
        <v>795.92</v>
      </c>
      <c r="E6" s="30">
        <v>55.22</v>
      </c>
      <c r="F6" s="30" t="s">
        <v>31</v>
      </c>
      <c r="G6" s="30">
        <f t="shared" si="0"/>
        <v>851.14</v>
      </c>
    </row>
    <row r="7" spans="1:7" x14ac:dyDescent="0.3">
      <c r="A7" s="5" t="s">
        <v>57</v>
      </c>
      <c r="B7" s="40" t="s">
        <v>58</v>
      </c>
      <c r="C7" s="30" t="s">
        <v>31</v>
      </c>
      <c r="D7" s="30">
        <v>397.96</v>
      </c>
      <c r="E7" s="30" t="s">
        <v>31</v>
      </c>
      <c r="F7" s="30" t="s">
        <v>31</v>
      </c>
      <c r="G7" s="30">
        <f t="shared" si="0"/>
        <v>397.96</v>
      </c>
    </row>
    <row r="8" spans="1:7" x14ac:dyDescent="0.3">
      <c r="A8" s="8" t="s">
        <v>32</v>
      </c>
      <c r="B8" s="41" t="s">
        <v>33</v>
      </c>
      <c r="C8" s="30" t="s">
        <v>31</v>
      </c>
      <c r="D8" s="30">
        <v>1094.3899999999999</v>
      </c>
      <c r="E8" s="30">
        <v>110.44</v>
      </c>
      <c r="F8" s="30" t="s">
        <v>31</v>
      </c>
      <c r="G8" s="30">
        <f t="shared" si="0"/>
        <v>1204.83</v>
      </c>
    </row>
    <row r="9" spans="1:7" x14ac:dyDescent="0.3">
      <c r="A9" s="8" t="s">
        <v>40</v>
      </c>
      <c r="B9" s="41" t="s">
        <v>41</v>
      </c>
      <c r="C9" s="30" t="s">
        <v>31</v>
      </c>
      <c r="D9" s="30">
        <v>696.43</v>
      </c>
      <c r="E9" s="30" t="s">
        <v>31</v>
      </c>
      <c r="F9" s="30" t="s">
        <v>31</v>
      </c>
      <c r="G9" s="30">
        <f t="shared" si="0"/>
        <v>696.43</v>
      </c>
    </row>
    <row r="10" spans="1:7" x14ac:dyDescent="0.3">
      <c r="A10" s="8" t="s">
        <v>42</v>
      </c>
      <c r="B10" s="41" t="s">
        <v>43</v>
      </c>
      <c r="C10" s="43">
        <f>44378.62+134.84</f>
        <v>44513.46</v>
      </c>
      <c r="D10" s="30" t="s">
        <v>31</v>
      </c>
      <c r="E10" s="30" t="s">
        <v>31</v>
      </c>
      <c r="F10" s="30" t="s">
        <v>31</v>
      </c>
      <c r="G10" s="30">
        <f t="shared" si="0"/>
        <v>44513.46</v>
      </c>
    </row>
    <row r="11" spans="1:7" x14ac:dyDescent="0.3">
      <c r="A11" s="8" t="s">
        <v>20</v>
      </c>
      <c r="B11" s="41" t="s">
        <v>19</v>
      </c>
      <c r="C11" s="30" t="s">
        <v>31</v>
      </c>
      <c r="D11" s="30">
        <v>1094.3899999999999</v>
      </c>
      <c r="E11" s="30" t="s">
        <v>31</v>
      </c>
      <c r="F11" s="30" t="s">
        <v>31</v>
      </c>
      <c r="G11" s="30">
        <f t="shared" si="0"/>
        <v>1094.3899999999999</v>
      </c>
    </row>
    <row r="12" spans="1:7" x14ac:dyDescent="0.3">
      <c r="A12" s="8" t="s">
        <v>18</v>
      </c>
      <c r="B12" s="41" t="s">
        <v>17</v>
      </c>
      <c r="C12" s="30" t="s">
        <v>31</v>
      </c>
      <c r="D12" s="30">
        <v>1094.3899999999999</v>
      </c>
      <c r="E12" s="30">
        <v>110.44</v>
      </c>
      <c r="F12" s="30">
        <v>110.44</v>
      </c>
      <c r="G12" s="30">
        <f t="shared" si="0"/>
        <v>1315.27</v>
      </c>
    </row>
    <row r="13" spans="1:7" x14ac:dyDescent="0.3">
      <c r="A13" s="8" t="s">
        <v>16</v>
      </c>
      <c r="B13" s="41" t="s">
        <v>15</v>
      </c>
      <c r="C13" s="30" t="s">
        <v>31</v>
      </c>
      <c r="D13" s="30">
        <v>1094.3899999999999</v>
      </c>
      <c r="E13" s="30" t="s">
        <v>31</v>
      </c>
      <c r="F13" s="30">
        <v>110.44</v>
      </c>
      <c r="G13" s="30">
        <f t="shared" si="0"/>
        <v>1204.83</v>
      </c>
    </row>
    <row r="14" spans="1:7" x14ac:dyDescent="0.3">
      <c r="A14" s="8" t="s">
        <v>44</v>
      </c>
      <c r="B14" s="41" t="s">
        <v>45</v>
      </c>
      <c r="C14" s="43">
        <f>44378.62+1446.15</f>
        <v>45824.770000000004</v>
      </c>
      <c r="D14" s="30" t="s">
        <v>31</v>
      </c>
      <c r="E14" s="30" t="s">
        <v>31</v>
      </c>
      <c r="F14" s="30" t="s">
        <v>31</v>
      </c>
      <c r="G14" s="30">
        <f t="shared" si="0"/>
        <v>45824.770000000004</v>
      </c>
    </row>
    <row r="15" spans="1:7" x14ac:dyDescent="0.3">
      <c r="A15" s="8" t="s">
        <v>36</v>
      </c>
      <c r="B15" s="41" t="s">
        <v>37</v>
      </c>
      <c r="C15" s="30" t="s">
        <v>31</v>
      </c>
      <c r="D15" s="30">
        <v>1094.3899999999999</v>
      </c>
      <c r="E15" s="30" t="s">
        <v>31</v>
      </c>
      <c r="F15" s="30" t="s">
        <v>31</v>
      </c>
      <c r="G15" s="30">
        <f t="shared" si="0"/>
        <v>1094.3899999999999</v>
      </c>
    </row>
    <row r="16" spans="1:7" x14ac:dyDescent="0.3">
      <c r="A16" s="8" t="s">
        <v>14</v>
      </c>
      <c r="B16" s="41" t="s">
        <v>13</v>
      </c>
      <c r="C16" s="30" t="s">
        <v>31</v>
      </c>
      <c r="D16" s="30">
        <v>1094.3899999999999</v>
      </c>
      <c r="E16" s="30">
        <v>110.44</v>
      </c>
      <c r="F16" s="30" t="s">
        <v>31</v>
      </c>
      <c r="G16" s="30">
        <f t="shared" si="0"/>
        <v>1204.83</v>
      </c>
    </row>
    <row r="17" spans="1:7" x14ac:dyDescent="0.3">
      <c r="A17" s="8" t="s">
        <v>12</v>
      </c>
      <c r="B17" s="41" t="s">
        <v>11</v>
      </c>
      <c r="C17" s="30" t="s">
        <v>31</v>
      </c>
      <c r="D17" s="30">
        <v>1094.3899999999999</v>
      </c>
      <c r="E17" s="30">
        <v>110.44</v>
      </c>
      <c r="F17" s="30" t="s">
        <v>31</v>
      </c>
      <c r="G17" s="30">
        <f t="shared" si="0"/>
        <v>1204.83</v>
      </c>
    </row>
    <row r="18" spans="1:7" x14ac:dyDescent="0.3">
      <c r="A18" s="8" t="s">
        <v>10</v>
      </c>
      <c r="B18" s="41" t="s">
        <v>9</v>
      </c>
      <c r="C18" s="43">
        <f>44378.62+1446.15</f>
        <v>45824.770000000004</v>
      </c>
      <c r="D18" s="30" t="s">
        <v>31</v>
      </c>
      <c r="E18" s="30" t="s">
        <v>31</v>
      </c>
      <c r="F18" s="30" t="s">
        <v>31</v>
      </c>
      <c r="G18" s="30">
        <f t="shared" si="0"/>
        <v>45824.770000000004</v>
      </c>
    </row>
    <row r="19" spans="1:7" x14ac:dyDescent="0.3">
      <c r="A19" s="8" t="s">
        <v>49</v>
      </c>
      <c r="B19" s="41" t="s">
        <v>50</v>
      </c>
      <c r="C19" s="30" t="s">
        <v>31</v>
      </c>
      <c r="D19" s="30">
        <v>298.46999999999997</v>
      </c>
      <c r="E19" s="30" t="s">
        <v>31</v>
      </c>
      <c r="F19" s="30">
        <v>55.22</v>
      </c>
      <c r="G19" s="30">
        <f t="shared" si="0"/>
        <v>353.68999999999994</v>
      </c>
    </row>
    <row r="20" spans="1:7" x14ac:dyDescent="0.3">
      <c r="A20" s="8" t="s">
        <v>8</v>
      </c>
      <c r="B20" s="41" t="s">
        <v>7</v>
      </c>
      <c r="C20" s="30" t="s">
        <v>31</v>
      </c>
      <c r="D20" s="30">
        <v>1094.3899999999999</v>
      </c>
      <c r="E20" s="30" t="s">
        <v>31</v>
      </c>
      <c r="F20" s="30" t="s">
        <v>31</v>
      </c>
      <c r="G20" s="30">
        <f t="shared" si="0"/>
        <v>1094.3899999999999</v>
      </c>
    </row>
    <row r="21" spans="1:7" x14ac:dyDescent="0.3">
      <c r="A21" s="5" t="s">
        <v>6</v>
      </c>
      <c r="B21" s="40" t="s">
        <v>5</v>
      </c>
      <c r="C21" s="43">
        <f>44378.62+1446.15</f>
        <v>45824.770000000004</v>
      </c>
      <c r="D21" s="30" t="s">
        <v>31</v>
      </c>
      <c r="E21" s="30" t="s">
        <v>31</v>
      </c>
      <c r="F21" s="30" t="s">
        <v>31</v>
      </c>
      <c r="G21" s="30">
        <f t="shared" si="0"/>
        <v>45824.770000000004</v>
      </c>
    </row>
    <row r="22" spans="1:7" x14ac:dyDescent="0.3">
      <c r="A22" s="8" t="s">
        <v>35</v>
      </c>
      <c r="B22" s="41" t="s">
        <v>5</v>
      </c>
      <c r="C22" s="30" t="s">
        <v>31</v>
      </c>
      <c r="D22" s="30">
        <v>1094.3899999999999</v>
      </c>
      <c r="E22" s="30">
        <v>55.22</v>
      </c>
      <c r="F22" s="30">
        <v>110.44</v>
      </c>
      <c r="G22" s="30">
        <f t="shared" si="0"/>
        <v>1260.05</v>
      </c>
    </row>
    <row r="23" spans="1:7" x14ac:dyDescent="0.3">
      <c r="A23" s="8" t="s">
        <v>4</v>
      </c>
      <c r="B23" s="41" t="s">
        <v>3</v>
      </c>
      <c r="C23" s="30" t="s">
        <v>31</v>
      </c>
      <c r="D23" s="30">
        <v>1094.3899999999999</v>
      </c>
      <c r="E23" s="30" t="s">
        <v>31</v>
      </c>
      <c r="F23" s="30">
        <v>110.44</v>
      </c>
      <c r="G23" s="30">
        <f t="shared" si="0"/>
        <v>1204.83</v>
      </c>
    </row>
    <row r="24" spans="1:7" x14ac:dyDescent="0.3">
      <c r="A24" s="8" t="s">
        <v>34</v>
      </c>
      <c r="B24" s="41" t="s">
        <v>33</v>
      </c>
      <c r="C24" s="30" t="s">
        <v>31</v>
      </c>
      <c r="D24" s="30">
        <v>596.93999999999994</v>
      </c>
      <c r="E24" s="30" t="s">
        <v>31</v>
      </c>
      <c r="F24" s="30" t="s">
        <v>31</v>
      </c>
      <c r="G24" s="30">
        <f t="shared" si="0"/>
        <v>596.93999999999994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Conseil</vt:lpstr>
      <vt:lpstr>Collège</vt:lpstr>
      <vt:lpstr>CommissionFinances</vt:lpstr>
      <vt:lpstr>CommissionTravaux</vt:lpstr>
      <vt:lpstr>Rémunérations totales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</dc:creator>
  <cp:lastModifiedBy>François TASQUIN</cp:lastModifiedBy>
  <cp:lastPrinted>2022-01-13T13:36:57Z</cp:lastPrinted>
  <dcterms:created xsi:type="dcterms:W3CDTF">2018-07-09T13:25:11Z</dcterms:created>
  <dcterms:modified xsi:type="dcterms:W3CDTF">2022-01-13T13:37:03Z</dcterms:modified>
</cp:coreProperties>
</file>